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1840" windowHeight="13740" tabRatio="983"/>
  </bookViews>
  <sheets>
    <sheet name="Abstract New (2)" sheetId="43" r:id="rId1"/>
    <sheet name="ARND " sheetId="7" r:id="rId2"/>
    <sheet name=" ARSD " sheetId="8" r:id="rId3"/>
    <sheet name="CHAMPHAI" sheetId="9" r:id="rId4"/>
    <sheet name="EAP" sheetId="10" r:id="rId5"/>
    <sheet name="HMUIFANG" sheetId="25" r:id="rId6"/>
    <sheet name="KAWRTHAH" sheetId="26" r:id="rId7"/>
    <sheet name="KHAWZAWL" sheetId="27" r:id="rId8"/>
    <sheet name="KOLASIB" sheetId="28" r:id="rId9"/>
    <sheet name="LAWNGTLAI" sheetId="29" r:id="rId10"/>
    <sheet name="LUNGLEI_Div-I" sheetId="30" r:id="rId11"/>
    <sheet name="LUNGLEI_Div-II" sheetId="31" r:id="rId12"/>
    <sheet name="Abstract New" sheetId="42" r:id="rId13"/>
    <sheet name="Abstract" sheetId="40" r:id="rId14"/>
    <sheet name="MAMIT" sheetId="32" r:id="rId15"/>
    <sheet name="MMPD" sheetId="33" r:id="rId16"/>
    <sheet name="NHD-I" sheetId="17" r:id="rId17"/>
    <sheet name="NHD-II" sheetId="4" r:id="rId18"/>
    <sheet name="NHD-III" sheetId="5" r:id="rId19"/>
    <sheet name="PROJECT DIV-IV" sheetId="18" r:id="rId20"/>
    <sheet name="SAIHA " sheetId="41" r:id="rId21"/>
    <sheet name="SAITUAL" sheetId="23" r:id="rId22"/>
    <sheet name="SERCHHIP" sheetId="20" r:id="rId23"/>
    <sheet name="TLABUNG" sheetId="21" r:id="rId24"/>
  </sheets>
  <externalReferences>
    <externalReference r:id="rId25"/>
  </externalReferences>
  <definedNames>
    <definedName name="_xlnm.Print_Area" localSheetId="2">' ARSD '!$A$1:$E$280</definedName>
    <definedName name="_xlnm.Print_Area" localSheetId="13">Abstract!$A$1:$E$46</definedName>
    <definedName name="_xlnm.Print_Area" localSheetId="12">'Abstract New'!$A$1:$G$27</definedName>
    <definedName name="_xlnm.Print_Area" localSheetId="0">'Abstract New (2)'!$A$1:$K$25</definedName>
    <definedName name="_xlnm.Print_Area" localSheetId="1">'ARND '!$A$1:$E$281</definedName>
    <definedName name="_xlnm.Print_Area" localSheetId="3">CHAMPHAI!$A$1:$E$269</definedName>
    <definedName name="_xlnm.Print_Area" localSheetId="5">HMUIFANG!$A$1:$E$120</definedName>
    <definedName name="_xlnm.Print_Area" localSheetId="6">KAWRTHAH!$A$1:$E$147</definedName>
    <definedName name="_xlnm.Print_Area" localSheetId="7">KHAWZAWL!$A$1:$E$184</definedName>
    <definedName name="_xlnm.Print_Area" localSheetId="8">KOLASIB!$A$1:$E$387</definedName>
    <definedName name="_xlnm.Print_Area" localSheetId="9">LAWNGTLAI!$A$1:$F$157</definedName>
    <definedName name="_xlnm.Print_Area" localSheetId="10">'LUNGLEI_Div-I'!$A$1:$F$255</definedName>
    <definedName name="_xlnm.Print_Area" localSheetId="11">'LUNGLEI_Div-II'!$A$1:$E$125</definedName>
    <definedName name="_xlnm.Print_Area" localSheetId="14">MAMIT!$A$1:$F$115</definedName>
    <definedName name="_xlnm.Print_Area" localSheetId="15">MMPD!$A$1:$F$18</definedName>
    <definedName name="_xlnm.Print_Area" localSheetId="16">'NHD-I'!$A$1:$E$50</definedName>
    <definedName name="_xlnm.Print_Area" localSheetId="17">'NHD-II'!$A$1:$E$65</definedName>
    <definedName name="_xlnm.Print_Area" localSheetId="18">'NHD-III'!$A$1:$E$55</definedName>
    <definedName name="_xlnm.Print_Area" localSheetId="19">'PROJECT DIV-IV'!$A$1:$E$6</definedName>
    <definedName name="_xlnm.Print_Area" localSheetId="20">'SAIHA '!$A$1:$E$204</definedName>
    <definedName name="_xlnm.Print_Area" localSheetId="21">SAITUAL!$A$1:$E$115</definedName>
    <definedName name="_xlnm.Print_Area" localSheetId="22">SERCHHIP!$A$1:$E$194</definedName>
    <definedName name="_xlnm.Print_Area" localSheetId="23">TLABUNG!$A$1:$E$142</definedName>
    <definedName name="_xlnm.Print_Titles" localSheetId="2">' ARSD '!$2:$2</definedName>
    <definedName name="_xlnm.Print_Titles" localSheetId="1">'ARND '!$1:$2</definedName>
    <definedName name="_xlnm.Print_Titles" localSheetId="3">CHAMPHAI!$2:$2</definedName>
    <definedName name="_xlnm.Print_Titles" localSheetId="5">HMUIFANG!$2:$3</definedName>
    <definedName name="_xlnm.Print_Titles" localSheetId="6">KAWRTHAH!$1:$2</definedName>
    <definedName name="_xlnm.Print_Titles" localSheetId="7">KHAWZAWL!$1:$2</definedName>
    <definedName name="_xlnm.Print_Titles" localSheetId="9">LAWNGTLAI!$1:$2</definedName>
    <definedName name="_xlnm.Print_Titles" localSheetId="10">'LUNGLEI_Div-I'!$1:$2</definedName>
    <definedName name="_xlnm.Print_Titles" localSheetId="11">'LUNGLEI_Div-II'!$1:$2</definedName>
    <definedName name="_xlnm.Print_Titles" localSheetId="14">MAMIT!$1:$2</definedName>
    <definedName name="_xlnm.Print_Titles" localSheetId="17">'NHD-II'!$1:$3</definedName>
    <definedName name="_xlnm.Print_Titles" localSheetId="18">'NHD-III'!$1:$2</definedName>
    <definedName name="_xlnm.Print_Titles" localSheetId="20">'SAIHA '!$1:$3</definedName>
    <definedName name="_xlnm.Print_Titles" localSheetId="21">SAITUAL!$1:$2</definedName>
    <definedName name="_xlnm.Print_Titles" localSheetId="22">SERCHHIP!$1:$2</definedName>
    <definedName name="_xlnm.Print_Titles" localSheetId="23">TLABUNG!$1:$2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43" l="1"/>
  <c r="F24" i="43" l="1"/>
  <c r="K25" i="43"/>
  <c r="K24" i="43"/>
  <c r="E22" i="43"/>
  <c r="J21" i="43"/>
  <c r="J20" i="43"/>
  <c r="H19" i="43"/>
  <c r="D17" i="43"/>
  <c r="D16" i="43"/>
  <c r="E8" i="4"/>
  <c r="E10" i="4"/>
  <c r="G54" i="4"/>
  <c r="E35" i="4"/>
  <c r="E46" i="17"/>
  <c r="H23" i="43"/>
  <c r="D23" i="43"/>
  <c r="I13" i="33"/>
  <c r="I6" i="33"/>
  <c r="J13" i="43"/>
  <c r="H13" i="43"/>
  <c r="F117" i="31"/>
  <c r="F91" i="31"/>
  <c r="G147" i="29"/>
  <c r="H11" i="43" s="1"/>
  <c r="J11" i="43"/>
  <c r="G144" i="29"/>
  <c r="H10" i="43"/>
  <c r="F10" i="43"/>
  <c r="J10" i="43"/>
  <c r="J8" i="43"/>
  <c r="J6" i="43"/>
  <c r="F385" i="28"/>
  <c r="E337" i="28"/>
  <c r="E386" i="28"/>
  <c r="F378" i="28"/>
  <c r="E184" i="20"/>
  <c r="E109" i="23"/>
  <c r="E108" i="23"/>
  <c r="E53" i="5" l="1"/>
  <c r="E4" i="5"/>
  <c r="E15" i="5"/>
  <c r="E42" i="17"/>
  <c r="D15" i="43" s="1"/>
  <c r="F255" i="30"/>
  <c r="F254" i="30"/>
  <c r="E143" i="26"/>
  <c r="E4" i="17" l="1"/>
  <c r="E7" i="10"/>
  <c r="E18" i="27"/>
  <c r="E6" i="27" s="1"/>
  <c r="G9" i="43" s="1"/>
  <c r="E18" i="20"/>
  <c r="G21" i="43"/>
  <c r="E21" i="43"/>
  <c r="J19" i="43"/>
  <c r="F19" i="43"/>
  <c r="J18" i="43"/>
  <c r="J14" i="43"/>
  <c r="G14" i="43"/>
  <c r="F14" i="43"/>
  <c r="J12" i="43"/>
  <c r="F12" i="43"/>
  <c r="E12" i="43"/>
  <c r="G10" i="43"/>
  <c r="E10" i="43"/>
  <c r="G8" i="43"/>
  <c r="F8" i="43"/>
  <c r="E9" i="26"/>
  <c r="J7" i="43"/>
  <c r="H7" i="43"/>
  <c r="G7" i="43"/>
  <c r="K7" i="43" s="1"/>
  <c r="F7" i="43"/>
  <c r="E7" i="43"/>
  <c r="K22" i="43"/>
  <c r="K23" i="43"/>
  <c r="J5" i="43"/>
  <c r="I5" i="43"/>
  <c r="H5" i="43"/>
  <c r="G5" i="43"/>
  <c r="E5" i="43"/>
  <c r="K5" i="43" s="1"/>
  <c r="E10" i="8"/>
  <c r="E8" i="8"/>
  <c r="E9" i="8"/>
  <c r="E7" i="8"/>
  <c r="E5" i="8"/>
  <c r="E9" i="21"/>
  <c r="E6" i="21"/>
  <c r="E4" i="21"/>
  <c r="E101" i="21"/>
  <c r="E102" i="21" s="1"/>
  <c r="E135" i="21" s="1"/>
  <c r="E89" i="21"/>
  <c r="E18" i="21"/>
  <c r="E13" i="21"/>
  <c r="A4" i="21"/>
  <c r="A5" i="21" s="1"/>
  <c r="A6" i="21" s="1"/>
  <c r="A7" i="21" s="1"/>
  <c r="A8" i="21" s="1"/>
  <c r="A9" i="21" s="1"/>
  <c r="E6" i="20"/>
  <c r="G20" i="43" s="1"/>
  <c r="E158" i="20"/>
  <c r="E4" i="20" s="1"/>
  <c r="E20" i="43" s="1"/>
  <c r="E155" i="20"/>
  <c r="E7" i="20" s="1"/>
  <c r="H20" i="43" s="1"/>
  <c r="E146" i="20"/>
  <c r="E9" i="20" s="1"/>
  <c r="E13" i="20"/>
  <c r="E5" i="20" s="1"/>
  <c r="F20" i="43" s="1"/>
  <c r="A4" i="20"/>
  <c r="A5" i="20" s="1"/>
  <c r="A6" i="20" s="1"/>
  <c r="A7" i="20" s="1"/>
  <c r="A8" i="20" s="1"/>
  <c r="A9" i="20" s="1"/>
  <c r="E9" i="23"/>
  <c r="E5" i="23"/>
  <c r="E104" i="23"/>
  <c r="E7" i="23" s="1"/>
  <c r="E88" i="23"/>
  <c r="E13" i="23"/>
  <c r="A4" i="23"/>
  <c r="A5" i="23" s="1"/>
  <c r="A6" i="23" s="1"/>
  <c r="A7" i="23" s="1"/>
  <c r="A8" i="23" s="1"/>
  <c r="A9" i="23" s="1"/>
  <c r="E10" i="41"/>
  <c r="A5" i="41"/>
  <c r="A6" i="41" s="1"/>
  <c r="A7" i="41" s="1"/>
  <c r="A8" i="41" s="1"/>
  <c r="A9" i="41" s="1"/>
  <c r="A10" i="41" s="1"/>
  <c r="E52" i="5"/>
  <c r="E8" i="5" s="1"/>
  <c r="H17" i="43" s="1"/>
  <c r="E48" i="5"/>
  <c r="J16" i="43"/>
  <c r="E43" i="4"/>
  <c r="A5" i="4"/>
  <c r="A6" i="4" s="1"/>
  <c r="A7" i="4" s="1"/>
  <c r="A8" i="4" s="1"/>
  <c r="A9" i="4" s="1"/>
  <c r="A10" i="4" s="1"/>
  <c r="E38" i="17"/>
  <c r="E8" i="17" s="1"/>
  <c r="E33" i="17"/>
  <c r="E10" i="17" s="1"/>
  <c r="J15" i="43" s="1"/>
  <c r="E7" i="25"/>
  <c r="E6" i="25"/>
  <c r="E5" i="25"/>
  <c r="E19" i="17"/>
  <c r="E9" i="32"/>
  <c r="E6" i="32"/>
  <c r="E5" i="32"/>
  <c r="E114" i="32"/>
  <c r="E7" i="32" s="1"/>
  <c r="E10" i="32" s="1"/>
  <c r="E105" i="32"/>
  <c r="E18" i="32"/>
  <c r="E15" i="32"/>
  <c r="F9" i="32"/>
  <c r="F5" i="32"/>
  <c r="F4" i="32"/>
  <c r="A4" i="32"/>
  <c r="A5" i="32" s="1"/>
  <c r="A6" i="32" s="1"/>
  <c r="A7" i="32" s="1"/>
  <c r="A8" i="32" s="1"/>
  <c r="A9" i="32" s="1"/>
  <c r="E86" i="31"/>
  <c r="E7" i="31" s="1"/>
  <c r="E76" i="31"/>
  <c r="E9" i="31" s="1"/>
  <c r="E14" i="31"/>
  <c r="E6" i="31" s="1"/>
  <c r="G13" i="43" s="1"/>
  <c r="A4" i="31"/>
  <c r="A5" i="31" s="1"/>
  <c r="A6" i="31" s="1"/>
  <c r="A7" i="31" s="1"/>
  <c r="A8" i="31" s="1"/>
  <c r="A9" i="31" s="1"/>
  <c r="F230" i="30"/>
  <c r="F10" i="30"/>
  <c r="F9" i="30"/>
  <c r="F5" i="30"/>
  <c r="F4" i="30"/>
  <c r="F229" i="30"/>
  <c r="F17" i="30"/>
  <c r="F13" i="30"/>
  <c r="A4" i="30"/>
  <c r="A5" i="30" s="1"/>
  <c r="A6" i="30" s="1"/>
  <c r="A7" i="30" s="1"/>
  <c r="A8" i="30" s="1"/>
  <c r="A9" i="30" s="1"/>
  <c r="A4" i="29"/>
  <c r="A5" i="29" s="1"/>
  <c r="A6" i="29" s="1"/>
  <c r="A7" i="29" s="1"/>
  <c r="A8" i="29" s="1"/>
  <c r="A9" i="29" s="1"/>
  <c r="E9" i="28"/>
  <c r="E6" i="28"/>
  <c r="E4" i="28"/>
  <c r="E329" i="28"/>
  <c r="A26" i="28"/>
  <c r="E21" i="28"/>
  <c r="E134" i="21"/>
  <c r="E118" i="31"/>
  <c r="E13" i="28"/>
  <c r="A4" i="28"/>
  <c r="A5" i="28" s="1"/>
  <c r="A6" i="28" s="1"/>
  <c r="A7" i="28" s="1"/>
  <c r="A8" i="28" s="1"/>
  <c r="A9" i="28" s="1"/>
  <c r="E165" i="27"/>
  <c r="E7" i="27" s="1"/>
  <c r="H9" i="43" s="1"/>
  <c r="E147" i="27"/>
  <c r="A4" i="27"/>
  <c r="A5" i="27" s="1"/>
  <c r="A6" i="27" s="1"/>
  <c r="A7" i="27" s="1"/>
  <c r="A8" i="27" s="1"/>
  <c r="A9" i="27" s="1"/>
  <c r="E19" i="26"/>
  <c r="E6" i="26" s="1"/>
  <c r="A4" i="26"/>
  <c r="A5" i="26" s="1"/>
  <c r="A6" i="26" s="1"/>
  <c r="A7" i="26" s="1"/>
  <c r="A8" i="26" s="1"/>
  <c r="A9" i="26" s="1"/>
  <c r="E8" i="25"/>
  <c r="E19" i="25"/>
  <c r="A5" i="25"/>
  <c r="A6" i="25" s="1"/>
  <c r="A7" i="25" s="1"/>
  <c r="A8" i="25" s="1"/>
  <c r="A9" i="25" s="1"/>
  <c r="A10" i="25" s="1"/>
  <c r="E243" i="8"/>
  <c r="K19" i="43" l="1"/>
  <c r="K12" i="43"/>
  <c r="E7" i="21"/>
  <c r="H21" i="43" s="1"/>
  <c r="K21" i="43" s="1"/>
  <c r="E105" i="23"/>
  <c r="E10" i="5"/>
  <c r="E11" i="5" s="1"/>
  <c r="J17" i="43"/>
  <c r="K17" i="43" s="1"/>
  <c r="H16" i="43"/>
  <c r="K16" i="43" s="1"/>
  <c r="E6" i="17"/>
  <c r="F15" i="43" s="1"/>
  <c r="H15" i="43"/>
  <c r="K15" i="43" s="1"/>
  <c r="E11" i="17"/>
  <c r="E115" i="32"/>
  <c r="H14" i="43"/>
  <c r="K14" i="43" s="1"/>
  <c r="K13" i="43"/>
  <c r="E10" i="31"/>
  <c r="E119" i="31"/>
  <c r="E87" i="31"/>
  <c r="K20" i="43"/>
  <c r="E159" i="20"/>
  <c r="E185" i="20" s="1"/>
  <c r="E10" i="21"/>
  <c r="E10" i="20"/>
  <c r="E10" i="23"/>
  <c r="E11" i="4"/>
  <c r="F10" i="32"/>
  <c r="E112" i="25"/>
  <c r="E230" i="9" l="1"/>
  <c r="E10" i="9" s="1"/>
  <c r="E16" i="9"/>
  <c r="E7" i="9" s="1"/>
  <c r="G6" i="43" s="1"/>
  <c r="A5" i="9"/>
  <c r="A6" i="9" s="1"/>
  <c r="A7" i="9" s="1"/>
  <c r="A8" i="9" s="1"/>
  <c r="A9" i="9" s="1"/>
  <c r="A10" i="9" s="1"/>
  <c r="E11" i="8"/>
  <c r="E207" i="8" l="1"/>
  <c r="E198" i="8"/>
  <c r="E210" i="8"/>
  <c r="E18" i="8"/>
  <c r="E14" i="8"/>
  <c r="A5" i="8"/>
  <c r="A6" i="8" s="1"/>
  <c r="A7" i="8" s="1"/>
  <c r="A8" i="8" s="1"/>
  <c r="A9" i="8" s="1"/>
  <c r="A10" i="8" s="1"/>
  <c r="E25" i="43"/>
  <c r="E4" i="7"/>
  <c r="C4" i="43" s="1"/>
  <c r="C25" i="43" s="1"/>
  <c r="A5" i="7"/>
  <c r="A6" i="7" s="1"/>
  <c r="A7" i="7" s="1"/>
  <c r="A8" i="7" s="1"/>
  <c r="A9" i="7" s="1"/>
  <c r="A10" i="7" s="1"/>
  <c r="E211" i="8" l="1"/>
  <c r="G11" i="42"/>
  <c r="G14" i="42"/>
  <c r="G21" i="42"/>
  <c r="G22" i="42"/>
  <c r="F23" i="42"/>
  <c r="A22" i="25" l="1"/>
  <c r="A23" i="25" s="1"/>
  <c r="A24" i="25" s="1"/>
  <c r="E21" i="25"/>
  <c r="E25" i="25" l="1"/>
  <c r="F101" i="21" l="1"/>
  <c r="F88" i="21"/>
  <c r="F145" i="20"/>
  <c r="F87" i="23"/>
  <c r="E163" i="41"/>
  <c r="F53" i="5"/>
  <c r="F37" i="17"/>
  <c r="G113" i="32"/>
  <c r="H92" i="31"/>
  <c r="G85" i="31"/>
  <c r="G75" i="31"/>
  <c r="F164" i="27"/>
  <c r="H228" i="30"/>
  <c r="H144" i="29"/>
  <c r="H148" i="29"/>
  <c r="E194" i="20" l="1"/>
  <c r="E115" i="23"/>
  <c r="E184" i="41"/>
  <c r="E196" i="41"/>
  <c r="D17" i="42" s="1"/>
  <c r="C16" i="42"/>
  <c r="E55" i="4"/>
  <c r="E56" i="4" s="1"/>
  <c r="C13" i="42"/>
  <c r="E13" i="42" s="1"/>
  <c r="G13" i="42" s="1"/>
  <c r="E125" i="31"/>
  <c r="C36" i="40" s="1"/>
  <c r="E36" i="40" s="1"/>
  <c r="F15" i="29"/>
  <c r="F6" i="29" s="1"/>
  <c r="G11" i="43" s="1"/>
  <c r="G25" i="43" s="1"/>
  <c r="F105" i="29"/>
  <c r="F9" i="29" s="1"/>
  <c r="F127" i="29"/>
  <c r="F7" i="29" s="1"/>
  <c r="E336" i="28"/>
  <c r="E7" i="28" s="1"/>
  <c r="E18" i="28"/>
  <c r="E175" i="27"/>
  <c r="E9" i="27" s="1"/>
  <c r="J9" i="43" s="1"/>
  <c r="E142" i="26"/>
  <c r="E128" i="26"/>
  <c r="E121" i="26"/>
  <c r="E16" i="26"/>
  <c r="E5" i="26" s="1"/>
  <c r="E120" i="25"/>
  <c r="E95" i="25"/>
  <c r="E10" i="25" s="1"/>
  <c r="E16" i="25"/>
  <c r="E11" i="25" s="1"/>
  <c r="E259" i="9"/>
  <c r="E241" i="8"/>
  <c r="E235" i="8"/>
  <c r="E231" i="8"/>
  <c r="E224" i="8"/>
  <c r="C4" i="42"/>
  <c r="E4" i="42" s="1"/>
  <c r="G4" i="42" s="1"/>
  <c r="E277" i="7"/>
  <c r="E266" i="7"/>
  <c r="E8" i="7" s="1"/>
  <c r="E260" i="7"/>
  <c r="E10" i="7" s="1"/>
  <c r="J4" i="43" s="1"/>
  <c r="E268" i="9"/>
  <c r="C28" i="40" s="1"/>
  <c r="E28" i="40" s="1"/>
  <c r="E22" i="42"/>
  <c r="E21" i="42"/>
  <c r="E14" i="42"/>
  <c r="E11" i="42"/>
  <c r="E100" i="23"/>
  <c r="F100" i="23"/>
  <c r="F93" i="23"/>
  <c r="E93" i="23"/>
  <c r="E166" i="41"/>
  <c r="E180" i="41" s="1"/>
  <c r="E8" i="41" s="1"/>
  <c r="J168" i="41"/>
  <c r="J169" i="41"/>
  <c r="E204" i="41"/>
  <c r="I202" i="41"/>
  <c r="H202" i="41"/>
  <c r="J201" i="41"/>
  <c r="J200" i="41"/>
  <c r="J199" i="41"/>
  <c r="J196" i="41"/>
  <c r="I196" i="41"/>
  <c r="H196" i="41"/>
  <c r="J178" i="41"/>
  <c r="J175" i="41"/>
  <c r="I173" i="41"/>
  <c r="H173" i="41"/>
  <c r="J172" i="41"/>
  <c r="J171" i="41"/>
  <c r="I170" i="41"/>
  <c r="H170" i="41"/>
  <c r="I167" i="41"/>
  <c r="H167" i="41"/>
  <c r="J166" i="41"/>
  <c r="J165" i="41"/>
  <c r="J164" i="41"/>
  <c r="J163" i="41"/>
  <c r="J162" i="41"/>
  <c r="J155" i="41"/>
  <c r="J154" i="41"/>
  <c r="J152" i="41"/>
  <c r="J149" i="41"/>
  <c r="J148" i="41"/>
  <c r="J147" i="41"/>
  <c r="J146" i="41"/>
  <c r="J145" i="41"/>
  <c r="J144" i="41"/>
  <c r="J143" i="41"/>
  <c r="J141" i="41"/>
  <c r="J140" i="41"/>
  <c r="J139" i="41"/>
  <c r="J138" i="41"/>
  <c r="J137" i="41"/>
  <c r="J136" i="41"/>
  <c r="J135" i="41"/>
  <c r="H120" i="41"/>
  <c r="E120" i="41"/>
  <c r="H106" i="41"/>
  <c r="E106" i="41"/>
  <c r="H105" i="41"/>
  <c r="E105" i="41"/>
  <c r="H97" i="41"/>
  <c r="E97" i="41"/>
  <c r="I67" i="41"/>
  <c r="I66" i="41"/>
  <c r="J62" i="41"/>
  <c r="I60" i="41"/>
  <c r="H58" i="41"/>
  <c r="E58" i="41"/>
  <c r="J55" i="41"/>
  <c r="J54" i="41"/>
  <c r="J53" i="41"/>
  <c r="I18" i="41"/>
  <c r="J13" i="41"/>
  <c r="C43" i="40"/>
  <c r="E43" i="40" s="1"/>
  <c r="E42" i="40"/>
  <c r="D40" i="40"/>
  <c r="C38" i="40"/>
  <c r="E38" i="40" s="1"/>
  <c r="C39" i="40"/>
  <c r="E39" i="40" s="1"/>
  <c r="C31" i="40"/>
  <c r="E31" i="40" s="1"/>
  <c r="D30" i="40"/>
  <c r="C30" i="40"/>
  <c r="C26" i="40"/>
  <c r="E26" i="40" s="1"/>
  <c r="C22" i="40"/>
  <c r="D22" i="40"/>
  <c r="E21" i="40"/>
  <c r="E20" i="40"/>
  <c r="E19" i="40"/>
  <c r="E18" i="40"/>
  <c r="E17" i="40"/>
  <c r="E16" i="40"/>
  <c r="E15" i="40"/>
  <c r="E14" i="40"/>
  <c r="E13" i="40"/>
  <c r="E12" i="40"/>
  <c r="E11" i="40"/>
  <c r="E9" i="40"/>
  <c r="E8" i="40"/>
  <c r="E7" i="40"/>
  <c r="E6" i="40"/>
  <c r="E5" i="40"/>
  <c r="E4" i="40"/>
  <c r="E3" i="40"/>
  <c r="E2" i="40"/>
  <c r="E142" i="21"/>
  <c r="C45" i="40" s="1"/>
  <c r="E45" i="40" s="1"/>
  <c r="C44" i="40"/>
  <c r="E44" i="40" s="1"/>
  <c r="H160" i="20"/>
  <c r="H98" i="23"/>
  <c r="E184" i="27"/>
  <c r="C32" i="40" s="1"/>
  <c r="E32" i="40" s="1"/>
  <c r="E62" i="4"/>
  <c r="E63" i="4" s="1"/>
  <c r="F157" i="29"/>
  <c r="C34" i="40" s="1"/>
  <c r="E34" i="40" s="1"/>
  <c r="G111" i="29"/>
  <c r="F148" i="29"/>
  <c r="F149" i="29" s="1"/>
  <c r="E102" i="25"/>
  <c r="E111" i="25" s="1"/>
  <c r="C6" i="42" s="1"/>
  <c r="E6" i="42" s="1"/>
  <c r="G6" i="42" s="1"/>
  <c r="H18" i="43" l="1"/>
  <c r="K18" i="43" s="1"/>
  <c r="E11" i="41"/>
  <c r="D46" i="40"/>
  <c r="J25" i="43"/>
  <c r="F10" i="29"/>
  <c r="K11" i="43"/>
  <c r="E5" i="28"/>
  <c r="E7" i="26"/>
  <c r="H8" i="43" s="1"/>
  <c r="K8" i="43" s="1"/>
  <c r="E129" i="26"/>
  <c r="F104" i="23"/>
  <c r="E155" i="41"/>
  <c r="E185" i="41" s="1"/>
  <c r="C40" i="40"/>
  <c r="E40" i="40" s="1"/>
  <c r="F150" i="29"/>
  <c r="H4" i="43"/>
  <c r="C12" i="42"/>
  <c r="E12" i="42" s="1"/>
  <c r="G12" i="42" s="1"/>
  <c r="E387" i="28"/>
  <c r="C7" i="42"/>
  <c r="E7" i="42" s="1"/>
  <c r="G7" i="42" s="1"/>
  <c r="E10" i="26"/>
  <c r="E242" i="8"/>
  <c r="C15" i="42"/>
  <c r="C19" i="42"/>
  <c r="E19" i="42" s="1"/>
  <c r="G19" i="42" s="1"/>
  <c r="J173" i="41"/>
  <c r="E30" i="40"/>
  <c r="F128" i="29"/>
  <c r="C10" i="42" s="1"/>
  <c r="E10" i="42" s="1"/>
  <c r="G10" i="42" s="1"/>
  <c r="E16" i="42"/>
  <c r="G16" i="42" s="1"/>
  <c r="H183" i="41"/>
  <c r="J202" i="41"/>
  <c r="I183" i="41"/>
  <c r="J170" i="41"/>
  <c r="J167" i="41"/>
  <c r="E10" i="40"/>
  <c r="E22" i="40" s="1"/>
  <c r="K10" i="43" l="1"/>
  <c r="E10" i="28"/>
  <c r="C18" i="42"/>
  <c r="E18" i="42" s="1"/>
  <c r="G18" i="42" s="1"/>
  <c r="C46" i="40"/>
  <c r="E46" i="40"/>
  <c r="E15" i="42"/>
  <c r="G15" i="42" s="1"/>
  <c r="J183" i="41"/>
  <c r="G14" i="33"/>
  <c r="F14" i="33"/>
  <c r="F115" i="32"/>
  <c r="C17" i="42" l="1"/>
  <c r="E197" i="41"/>
  <c r="A25" i="28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33" i="28" s="1"/>
  <c r="A334" i="28" s="1"/>
  <c r="A335" i="28" s="1"/>
  <c r="A15" i="28"/>
  <c r="A16" i="28" s="1"/>
  <c r="A17" i="28" s="1"/>
  <c r="E12" i="27"/>
  <c r="A170" i="27"/>
  <c r="A171" i="27" s="1"/>
  <c r="A172" i="27" s="1"/>
  <c r="A173" i="27" s="1"/>
  <c r="A174" i="27" s="1"/>
  <c r="E13" i="27" l="1"/>
  <c r="E17" i="42"/>
  <c r="G17" i="42" s="1"/>
  <c r="E5" i="27" l="1"/>
  <c r="E166" i="27"/>
  <c r="C8" i="42" s="1"/>
  <c r="E8" i="42" s="1"/>
  <c r="G8" i="42" s="1"/>
  <c r="C9" i="42"/>
  <c r="E5" i="18"/>
  <c r="E6" i="18" s="1"/>
  <c r="E10" i="27" l="1"/>
  <c r="F9" i="43"/>
  <c r="E176" i="27"/>
  <c r="E9" i="42"/>
  <c r="G9" i="42" s="1"/>
  <c r="D23" i="42"/>
  <c r="K9" i="43" l="1"/>
  <c r="C20" i="42"/>
  <c r="E20" i="42" l="1"/>
  <c r="G20" i="42" s="1"/>
  <c r="H48" i="9"/>
  <c r="E191" i="7" l="1"/>
  <c r="E220" i="7" s="1"/>
  <c r="E9" i="7" s="1"/>
  <c r="A271" i="7"/>
  <c r="A272" i="7" s="1"/>
  <c r="A273" i="7" s="1"/>
  <c r="A274" i="7" s="1"/>
  <c r="A275" i="7" s="1"/>
  <c r="A276" i="7" s="1"/>
  <c r="I4" i="43" l="1"/>
  <c r="E11" i="7"/>
  <c r="E278" i="7"/>
  <c r="E267" i="7"/>
  <c r="C3" i="42" s="1"/>
  <c r="I25" i="43" l="1"/>
  <c r="K4" i="43"/>
  <c r="E3" i="42"/>
  <c r="G3" i="42" l="1"/>
  <c r="E247" i="9"/>
  <c r="E248" i="9" s="1"/>
  <c r="E260" i="9" s="1"/>
  <c r="E8" i="9" l="1"/>
  <c r="C5" i="42"/>
  <c r="H6" i="43" l="1"/>
  <c r="E11" i="9"/>
  <c r="C23" i="42"/>
  <c r="E5" i="42"/>
  <c r="H25" i="43" l="1"/>
  <c r="K6" i="43"/>
  <c r="E23" i="42"/>
  <c r="G5" i="42"/>
  <c r="G23" i="42" s="1"/>
</calcChain>
</file>

<file path=xl/comments1.xml><?xml version="1.0" encoding="utf-8"?>
<comments xmlns="http://schemas.openxmlformats.org/spreadsheetml/2006/main">
  <authors>
    <author>PWD</author>
  </authors>
  <commentList>
    <comment ref="E107" authorId="0">
      <text>
        <r>
          <rPr>
            <b/>
            <sz val="9"/>
            <color indexed="81"/>
            <rFont val="Tahoma"/>
            <family val="2"/>
          </rPr>
          <t>PWD:</t>
        </r>
        <r>
          <rPr>
            <sz val="9"/>
            <color indexed="81"/>
            <rFont val="Tahoma"/>
            <family val="2"/>
          </rPr>
          <t xml:space="preserve">
2.600Km as per measurement with vehicle odometer on 25th March, 2021.
</t>
        </r>
      </text>
    </comment>
    <comment ref="H107" authorId="0">
      <text>
        <r>
          <rPr>
            <b/>
            <sz val="9"/>
            <color indexed="81"/>
            <rFont val="Tahoma"/>
            <family val="2"/>
          </rPr>
          <t>PWD:</t>
        </r>
        <r>
          <rPr>
            <sz val="9"/>
            <color indexed="81"/>
            <rFont val="Tahoma"/>
            <family val="2"/>
          </rPr>
          <t xml:space="preserve">
2.600Km as per measurement with vehicle odometer on 25th March, 2021.
</t>
        </r>
      </text>
    </comment>
  </commentList>
</comments>
</file>

<file path=xl/sharedStrings.xml><?xml version="1.0" encoding="utf-8"?>
<sst xmlns="http://schemas.openxmlformats.org/spreadsheetml/2006/main" count="6473" uniqueCount="3096">
  <si>
    <t>Road Code</t>
  </si>
  <si>
    <t>Road Name</t>
  </si>
  <si>
    <t>Road Length</t>
  </si>
  <si>
    <t>Category</t>
  </si>
  <si>
    <t xml:space="preserve">Aizawl Thenzawl Lunglei Road(Thiak Dai Silaimual)      </t>
  </si>
  <si>
    <t>SH</t>
  </si>
  <si>
    <t xml:space="preserve">Aizawl Thenzawl Lunglei Road(Silaimual Buangpui)  </t>
  </si>
  <si>
    <t xml:space="preserve">Aizawl Thenzawl Lunglei Road(Thiak Dai South Kanghmun)    </t>
  </si>
  <si>
    <t xml:space="preserve">Damdiai  Sialsuk via R.Changte(Khumtung Junction Sialsuk)  </t>
  </si>
  <si>
    <t>ODR</t>
  </si>
  <si>
    <t xml:space="preserve">Rawpuichhip Buarpui Road (Bawlte  New Khawlek Sector)(Sabual Vengthar New Khawlek Sector)    </t>
  </si>
  <si>
    <t xml:space="preserve">Muallungthu Khumtung Road(Aibawk Khumtung)      </t>
  </si>
  <si>
    <t>Total</t>
  </si>
  <si>
    <t xml:space="preserve">Thiak Internal Road(Sumsuih Bazar Thiak)      </t>
  </si>
  <si>
    <t>STR</t>
  </si>
  <si>
    <t xml:space="preserve">Hualngohmun Internal Road(BDO Office Hualngohmun Pumpelh)      </t>
  </si>
  <si>
    <t xml:space="preserve">Kelsih Internal Road(Near Govt.M S Kelsih Monfort Academy School)      </t>
  </si>
  <si>
    <t xml:space="preserve">Muallungthu Internal Road(Kelsih Siaktawlh Tlang)      </t>
  </si>
  <si>
    <t xml:space="preserve">Approach Road to Forest Rest House(Salem Veng Kawnveng Kawn)      </t>
  </si>
  <si>
    <t xml:space="preserve">Sihtuikhur Approach Road(Kawnveng Kawn Salem Veng)          </t>
  </si>
  <si>
    <t xml:space="preserve">Kawn Veng to Venghlun Approch Road(Salem Veng Venghlun)      </t>
  </si>
  <si>
    <t xml:space="preserve">PWD Complex(Venghlun Staff Qtrs)(Part 1)      </t>
  </si>
  <si>
    <t xml:space="preserve">PWD Complex(Venghlun SDO Office)(Part 2)    </t>
  </si>
  <si>
    <t xml:space="preserve">PWD Complex(Venghlun Kawn EE Qtrs)(Part 3)      </t>
  </si>
  <si>
    <t xml:space="preserve">PWD Complex(Staff Qtrs SDO Qtrs)(Part 4)      </t>
  </si>
  <si>
    <t xml:space="preserve">Venghlun to Hermon Approach Road(Kawnveng(Staff Lodge PWD Gate) Hermon Kawn)      </t>
  </si>
  <si>
    <t xml:space="preserve">Approach Road to BDO Office(Kawnveng(Staff Lodge PWD Gate) BDO Office)(Part 1)    </t>
  </si>
  <si>
    <t xml:space="preserve">Approach Road to BDO Office(Venghlun Kawn Hermon Veng Kawn)(Part 2)  </t>
  </si>
  <si>
    <t xml:space="preserve">Approach Road to PHC(Venghlun Kawn PHC)    </t>
  </si>
  <si>
    <t xml:space="preserve">Approach Road to Police Station(Field Veng Police Station)  </t>
  </si>
  <si>
    <t xml:space="preserve">Approach Road to PWD Staff Lodge(Hermon Veng Staff Lodge)      </t>
  </si>
  <si>
    <t xml:space="preserve">Sateek Internal Road(Leirek Kawn Muallungthu Bazar)      </t>
  </si>
  <si>
    <t xml:space="preserve">Approach Road to Lianphunga Bung Sateek(Muallungthu Bazar Lianphunga Bung)      </t>
  </si>
  <si>
    <t xml:space="preserve">Police Station Approach Road(Sialsuk Police Station)  </t>
  </si>
  <si>
    <t xml:space="preserve">SDO Office Approach Road(Thlanmual SDO Office Damdiai)    </t>
  </si>
  <si>
    <t xml:space="preserve">Thlanmual Approach Road(Thlanmual Vengchhak)      </t>
  </si>
  <si>
    <t xml:space="preserve">Road Within PWD Complex at Thenzawl(Lungbel Chhuang Sialsuk PWD Complex)(Part 1)      </t>
  </si>
  <si>
    <t>Road Within PWD Complex at Thenzawl(Ramthar Veng PWD IB)(Part 2)</t>
  </si>
  <si>
    <t xml:space="preserve">Road Within PWD Complex at Thenzawl(PWD Complex Gate SDO Qtrs)(Part 3)      </t>
  </si>
  <si>
    <t xml:space="preserve">Approach Road to Chhimveng Presbyterian Church at Thenzawl(Dinthar PCI Chhimveng)        </t>
  </si>
  <si>
    <t xml:space="preserve">Approach Road to Donbosco at Thenzawl(Govt.P S Don Bosco School)      </t>
  </si>
  <si>
    <t xml:space="preserve">Main Road at Thenzawl(Bazar Veng Kanan Veng)    </t>
  </si>
  <si>
    <t xml:space="preserve">SDO Civil Approach Road at Thenzawl(Vety Complex SDO Office)      </t>
  </si>
  <si>
    <t xml:space="preserve">Approach Road to Vengthar to PTS at Thenzawl(Vengchhak Vengthar)      </t>
  </si>
  <si>
    <t xml:space="preserve">Approach Road to CHC at Thenzawl(Govt. H S Thenzawl CHC)      </t>
  </si>
  <si>
    <t xml:space="preserve">Approach Road to Govt High School at Thenzawl(Bazar Veng Vengchhak)      </t>
  </si>
  <si>
    <t xml:space="preserve">YMA Road at Thenzawl(Venghlun Vengthlang Bazar)      </t>
  </si>
  <si>
    <t xml:space="preserve">Model Veng Road at Thenzawl(Vengchhak Vengchhak)      </t>
  </si>
  <si>
    <t xml:space="preserve">Lungrang Veng to Dinthar at Thenzawl(Vengthlang Lungrang Veng)      </t>
  </si>
  <si>
    <t xml:space="preserve">Approach Road to UPC Veng at Thenzawl(Model Veng Bazar Veng)      </t>
  </si>
  <si>
    <t xml:space="preserve">Main Road to Supply Godown at Thenzawl(PWD Complex Supply Godown)      </t>
  </si>
  <si>
    <t xml:space="preserve">Approach Road to Aizawl Buangpui Road at Thenzawl(Farmers Hut Kanan Veng)      </t>
  </si>
  <si>
    <t xml:space="preserve">Approach Road to Golf Course at Thenzaw(Field Veng Golf Course)      </t>
  </si>
  <si>
    <t xml:space="preserve">Ramthar Veng Approach Road at Thenzawl(Tualvungi Veng Ramthar Veng)      </t>
  </si>
  <si>
    <t xml:space="preserve">Approach Road to Venghlun Road at Thenzawl(Ramthar Veng Venghlun)      </t>
  </si>
  <si>
    <t xml:space="preserve">Approach Road to Industry Complex at Thenzawl(Auditorium Pastor Qtrs)      </t>
  </si>
  <si>
    <t xml:space="preserve">Approach Road to Horticulture College at Thenzawl(Kanan Veng Kanan Veng)      </t>
  </si>
  <si>
    <t xml:space="preserve">Approach Road to MST Bus Station via Thlanmual at Thenzawl(Vengthar Vengthlang)      </t>
  </si>
  <si>
    <t xml:space="preserve">Dinthar Veng Internal Road at Thenzawl(PWD Complex Gate Dinthar PWD Complex Gate Dinthar)    </t>
  </si>
  <si>
    <t xml:space="preserve">Samlukhai Internal Road(Samlukhai Sunhlu Bul)    </t>
  </si>
  <si>
    <t xml:space="preserve">Approach Road to Community Hall at Sialsuk(Kawn Veng Community Hall)      </t>
  </si>
  <si>
    <t xml:space="preserve">PHC Approach Road at Sialsuk(Kawn Veng PHC)      </t>
  </si>
  <si>
    <t xml:space="preserve">Luiral Approach Road(Sialsuk Tlang Kawnveng)      </t>
  </si>
  <si>
    <t xml:space="preserve">Sialsuk High School Approach Road(Thlanmual Sialsuk High School)  </t>
  </si>
  <si>
    <t xml:space="preserve">Approach Road to Sialsuk IB(SDO Office Damdiai PWD IB)  </t>
  </si>
  <si>
    <t xml:space="preserve">Approach Road to Sialsuk (Short Cut)(New Eden Sialsuk)      </t>
  </si>
  <si>
    <t xml:space="preserve">Sumsuih Internal Road(Sumsuih Sumsuih)(Part 1)  </t>
  </si>
  <si>
    <t xml:space="preserve">Sumsuih Internal Road(Kaphleia Hall Tachhip Sumsuih)(Part 2)      </t>
  </si>
  <si>
    <t xml:space="preserve">Sumsuih Internal Road(Sumsuih Sumsuih)(Part 3)      </t>
  </si>
  <si>
    <t xml:space="preserve">Sumsuih Internal Road(Sumsuih Vengthlang)(Part 4)      </t>
  </si>
  <si>
    <t xml:space="preserve">Sumsuih Internal Road(Sumsuih Ramhuai Veng)(Part 5)      </t>
  </si>
  <si>
    <t xml:space="preserve">Sumsuih Internal Road(Ramhuai Veng Ramhuai Veng)(Part 6)      </t>
  </si>
  <si>
    <t xml:space="preserve">Hmuifang Internal Road(Samlukhai Govt.P S)(Part 1)      </t>
  </si>
  <si>
    <t xml:space="preserve">Hmuifang Internal Road(Hmuifang Hmuifang)(Part 2)      </t>
  </si>
  <si>
    <t xml:space="preserve">Hmuifang Internal Road(Hmuifang Hmuifang)(Part 3)      </t>
  </si>
  <si>
    <t xml:space="preserve">Hmuifang Internal Road(Sanga Nu Lung Kawn Hmuifang)(Part 4)      </t>
  </si>
  <si>
    <t xml:space="preserve">Hmuifang Internal Road(Hmuifang Hmuifang)(Part 5)      </t>
  </si>
  <si>
    <t xml:space="preserve">Hmuifang Internal Road(Hmuifang Hmuifang)(Part 6)      </t>
  </si>
  <si>
    <t xml:space="preserve">Hmuifang Internal Road(Hmuifang Hmuifang)(Part 7)      </t>
  </si>
  <si>
    <t xml:space="preserve">Hmuifang Internal Road(Samlukhai Hmuifang)(Part 8)    </t>
  </si>
  <si>
    <t xml:space="preserve">Hmuifang Internal Road(Hmuifang Hmuifang)(Part 9)      </t>
  </si>
  <si>
    <t xml:space="preserve">Hmuifang Internal Road(Hmuifang Mount Hermon School)(Part 10)    </t>
  </si>
  <si>
    <t xml:space="preserve">Approach Road to Tacchip Northern Side via Sibuta Lung(Melriat Darnghaki Thih Kawn)      </t>
  </si>
  <si>
    <t>VR</t>
  </si>
  <si>
    <t xml:space="preserve">Approached Road to Tachhip(Tachhip Tachhip Dakla Veng)    </t>
  </si>
  <si>
    <t xml:space="preserve">Sateek Phulpui(Muallungthu Bazar Vengthlang)        </t>
  </si>
  <si>
    <t xml:space="preserve">Lungsai to Maubuang Road(Tuaitik Kawn Maubuang)      </t>
  </si>
  <si>
    <t xml:space="preserve">Approach Road to Vantawngkhawhthla(Field Veng Vantawng View Point)      </t>
  </si>
  <si>
    <t xml:space="preserve">Sialsuk Sailam(Chawilung Dan Kawn)      </t>
  </si>
  <si>
    <t xml:space="preserve">Lungsei Approach Road(Changtekai Lungsei)    </t>
  </si>
  <si>
    <t xml:space="preserve">Sialsuk Maufiangkawn(Babu Veng Maufiang Kawn)      </t>
  </si>
  <si>
    <t xml:space="preserve">Aibawk Darlung Road(Aibawk Sabual Vengthar)      </t>
  </si>
  <si>
    <t xml:space="preserve">Chawilung Baktawng(Chawilung Baktawng)      </t>
  </si>
  <si>
    <t xml:space="preserve">Maufiangkawn  Samlukhai Road(Maufiangkawn Sialsuk)      </t>
  </si>
  <si>
    <t xml:space="preserve">Approach Road to Maubuang (Southern Approach)(Maubuang Hmawng Dawr)  </t>
  </si>
  <si>
    <t xml:space="preserve">Melriat Paikhai Picnic Spot(Leirek Kawn  Near Paikhai Picnic Spot)      </t>
  </si>
  <si>
    <t xml:space="preserve">Hmuifang Chawilung(Sanga Nu Lung Kawn Chawilung)      </t>
  </si>
  <si>
    <t>Muallungthu Rangtla Road(Muallungthu Rangtla)</t>
  </si>
  <si>
    <t>SL  NO.</t>
  </si>
  <si>
    <t>ROAD CODE</t>
  </si>
  <si>
    <t>ROAD NAME</t>
  </si>
  <si>
    <t>ROAD LENGTH (KM)</t>
  </si>
  <si>
    <t>ROAD LENGTH (KM) RAMS</t>
  </si>
  <si>
    <t>CATEGORY</t>
  </si>
  <si>
    <t>NCV Road(S.Bungtlang Tuithumhnar)(S.Bungtlang Zero Point MMTP Road)(Part 1)</t>
  </si>
  <si>
    <t>NCV Road(S.Bungtlang Tuithumhnar)(MMTP Road Tuithumhnar)(Part 2)</t>
  </si>
  <si>
    <t>NCV Road(Nalkawn S.Bungtlang)(Anchirikawn (MMTP Road) South Bungtlang)(Part 2)</t>
  </si>
  <si>
    <t>TOTAL</t>
  </si>
  <si>
    <t>MST Bus Station L IV to Down Town English School at Bazar Veng(MST Bus Station Downtown English School)</t>
  </si>
  <si>
    <t>MST Bus Station to Chandmari II(Lakher Khawmual)(MST Bus Station Chandmari II)</t>
  </si>
  <si>
    <t>Approach  Road to CYLA Playground at Bazar Veng(Bazar Veng CYLA Playground)</t>
  </si>
  <si>
    <t>Approach Road to Bethel Veng(CYLA Playground Bethel Veng)</t>
  </si>
  <si>
    <t>Areopagy to Vengpui Playground(Areopagy Vengpui Playground)</t>
  </si>
  <si>
    <t>J.Sangkhuma Road at Vengpui(BCM Vengpui SP Road)</t>
  </si>
  <si>
    <t>Aeropagy to SP Office at Vengpui(Chungnunga House SP Office)</t>
  </si>
  <si>
    <t>BSNL Office to Vengpui Playground(BSNL Office Vengpui Playground)</t>
  </si>
  <si>
    <t>Vengpui Karkawn to GRHSS at Vengpui(Karkawn GRHSS)</t>
  </si>
  <si>
    <t>Council Veng YLA Road(Council Veng Road Council Veng)</t>
  </si>
  <si>
    <t>Areopagy to LADC Session Hall(LADC Gate LADC Session Hall)</t>
  </si>
  <si>
    <t>H.Kiautuma Road at AOC Veng(NH 54 AOC Veng)</t>
  </si>
  <si>
    <t>NH 54 to LAHAS School at AOC Veng(NH 54 LAHAS School)</t>
  </si>
  <si>
    <t>Bazar Veng  to  AOC via PWD Office(Bazar Veng AOC Petrol Pump)</t>
  </si>
  <si>
    <t>PWD complex Prayer Mountain at Bazar Veng(PWD Complex Prayer Mountain)</t>
  </si>
  <si>
    <t>Approach Road to Helipad at Electric Veng(Electric Veng Helipad)</t>
  </si>
  <si>
    <t>Approach Road to Power House at Electric Veng(DC Office Peng Power House)</t>
  </si>
  <si>
    <t>Approach Road to Lawngtlai Govt College at College Veng From NH 54(NH 54 Lawngtlai College)</t>
  </si>
  <si>
    <t>Approach Road to LCMC Hospital at College Veng From NH 54(Near LCMC Hospital Gate LCMC Hospital)</t>
  </si>
  <si>
    <t>71 RCC PHE Tanky(71 RCC PHE Tanky)</t>
  </si>
  <si>
    <t>MMTTP Complex Chawnhu  Kawn(MTTPP PWD EE Office Chawnhu Kawn)</t>
  </si>
  <si>
    <t>MMTTP Complex at Chawnhu(PWD MMTTP Office Chawnhu Road)</t>
  </si>
  <si>
    <t>Approach Road to DC Qtr at  Chawnhu(Chawnhu Kawn DC Qtr)</t>
  </si>
  <si>
    <t>71 RCC to Vaizuala Tuikhur at College Veng(71 RCC College Veng)</t>
  </si>
  <si>
    <t>Approach Road to Circuit House at Electric Veng(Near EE Qtr Circuit House)</t>
  </si>
  <si>
    <t>NH 54 to AOC Venghnuai (below FCI Godown)(NH 54 Venghnuai)</t>
  </si>
  <si>
    <t>Approach Road  to AOC Field From NH 54(NH 54 AOC Field)</t>
  </si>
  <si>
    <t>S.P Office to SP Banglow at Vengpui(SP Office SP Bungalow)</t>
  </si>
  <si>
    <t>Approach Road to CMO Office at Electric Veng(Distt. Hospital CMO Office)</t>
  </si>
  <si>
    <t>Approach Road to Medical Qtr. Complex at Electric Veng(Distt. Hospital Medical Qtr Complex)</t>
  </si>
  <si>
    <t>Approach Road to Civil Hospital at Electric Veng(Electric Veng Civil Hospital)</t>
  </si>
  <si>
    <t>Approach Road to Health Worker Training School at Electric Veng(Electric Veng Medical Qtr Complex)</t>
  </si>
  <si>
    <t>Approach Road to CMO Quarter at Electric Veng(Electric Veng CMO Qtr)</t>
  </si>
  <si>
    <t>Approach Road to Electric Veng Cemetry(Near IB Kawn Cemetary)</t>
  </si>
  <si>
    <t>Power House to BCM Biak In at Electric Veng(Near Power House BCM Church Electric Veng)</t>
  </si>
  <si>
    <t>Approach  Road to DC Office at Electric Veng(BDO Office DC Office)</t>
  </si>
  <si>
    <t>Approach Road to BDO Quarter at Electric Veng(Power House BDO Qtr)</t>
  </si>
  <si>
    <t>C.T Road at Electric Veng(Electric Veng NH 54)</t>
  </si>
  <si>
    <t>Approach  Road to DC Qtr. Complex  Electric Veng(DC Qtr Gate DC Qtr)</t>
  </si>
  <si>
    <t>Approach Road to Police Station Lawngtlai III(DC Qtr Police Station)</t>
  </si>
  <si>
    <t>Police Thana Peng to LIKBK Centre Church at Bazar Veng(Police Thana Peng LIKBK Centre Church)</t>
  </si>
  <si>
    <t>Approach Road to PWD Qtr and Courtyard at Bazar Veng(PWD Qtr Courtyard)</t>
  </si>
  <si>
    <t>Approach Road to Bazar Veng Indoor Stadium at Bazar Veng(Bazar Veng Centre Church)</t>
  </si>
  <si>
    <t>NH 54 to PWD Office(Short Cut Road) at L IV (Chandmari I)(NH 54 PWD Office)</t>
  </si>
  <si>
    <t>Approach Road to Synod School Road(Vengthar Near Synod School) at Bungtlang S</t>
  </si>
  <si>
    <t>Bazar to FCI Godown Road(Bazar Vengthar) at Bungtlang S</t>
  </si>
  <si>
    <t>Vengthar to Bazar Road(Vengthar Bazar Road) at Bungtlang S</t>
  </si>
  <si>
    <t>Approach Road to PHC Complex(0.20 0.53)(Bazar Veng Doctors Qtr) at Bungtlang S</t>
  </si>
  <si>
    <t>Approach Road to Police Out Post(Bazar Veng Bazar Veng)(Part 1) at Bungtlang S</t>
  </si>
  <si>
    <t>Approach Road to Police Out Post(Near Police Outpost Police Outpost)(Part 2) at Bungtlang S</t>
  </si>
  <si>
    <t>LIKBK Road(Bazar Veng LIKBK Church) at Bungtlang S</t>
  </si>
  <si>
    <t>PWD Complex Road(Near PWD IB PWD Complex) at Bungtlang S</t>
  </si>
  <si>
    <t xml:space="preserve">Approach Road to Old Mampui Village(LDP Road Old Mampui Village) </t>
  </si>
  <si>
    <t>LIKBK Tea Stall to J.Lalthangkima House(LIKBK Tea Stall J.Lalthangkima House) at Mampui</t>
  </si>
  <si>
    <t>Aproach Road to Chengkawltlang at Council Veng(Thlanmual Peng Thlanmual Peng)</t>
  </si>
  <si>
    <t>Pakhawng Road at Council Veng(Council Veng Pakhawng Tuikhur)</t>
  </si>
  <si>
    <t>Zochhuma Road at Council Veng(Council Veng Tuikhur)</t>
  </si>
  <si>
    <t>Bazar MST Bus Station L IV(Chandmari I)(Bazar Chandmari I)</t>
  </si>
  <si>
    <t>Approach Road to Nalkawn From NH 54(NH 54(Saiha Road) PHE Tanky)</t>
  </si>
  <si>
    <t>Approach Road to KVK  at  Chawnhu(Chawnhu KVK)</t>
  </si>
  <si>
    <t>Approach  Road to BCM Church Bazar Veng(Bazar Veng BCM Church Bazar Veng)</t>
  </si>
  <si>
    <t>Approach Road to College Veng Field(College Veng Near Field)</t>
  </si>
  <si>
    <t>Approach Road to Chengkawllui Road at College Veng From NH 54(NH 54 College Veng)</t>
  </si>
  <si>
    <t>Approach Road to Govt.Primary School College Veng(College Veng Near Primary School)</t>
  </si>
  <si>
    <t>Approach Road to College Veng Cemetary(College Veng Volleyball Court Sub Centre College Veng)</t>
  </si>
  <si>
    <t>Approach Road  to Pu Thlamuana Veng at College Veng From NH 54(NH 54 Pu Thlamuana House)</t>
  </si>
  <si>
    <t>CYLA Playground to Chandmari II(Lakher Khawmual)(CYLA Playground Road Chandmari II)</t>
  </si>
  <si>
    <t>Approach Road  to DFO office at College Veng From NH 54(NH 54 DFO Office)</t>
  </si>
  <si>
    <t>Approach Road to Camping Center at College Veng(College Road Camping Centre)</t>
  </si>
  <si>
    <t>Lianalha House to ACF Quarter Road at College Veng(Lianalha House NH 54)</t>
  </si>
  <si>
    <t>Approach Road to Meihalpeng at Lawngtlai IV (Chandmari) From NH 54(NH 54 Chandmari)</t>
  </si>
  <si>
    <t>Approach Road  to Dr.RT Hnialum Residence at L IV (Chandmari)From NH 54(NH 54 Dr.Hnialum Residence)</t>
  </si>
  <si>
    <t>Ngurnunsangi English School Approach Road From NH 54 at L IV(NH 54 Ngurnunsangi English School)</t>
  </si>
  <si>
    <t>Shortcut Road to Vengpui Field From Areopagy to Vengpui Playground(Vengpui Vengpui Playground)</t>
  </si>
  <si>
    <t>Chungnunga House Vengpui to PHE Office at Vengpui(Chungnunga House PHE Office)</t>
  </si>
  <si>
    <t>Vengpui Karkawn to LADC Office at Council Veng(LADC Office Karkawn)</t>
  </si>
  <si>
    <t>Christian Hospital to SP Bangalow(R.Dengchhinga Road)(Christian Hospital SP Bungalow)</t>
  </si>
  <si>
    <t>Approach Road to Bazar Veng New Cemetary(Bazar New Cemetary)</t>
  </si>
  <si>
    <t>DIET Approach Road at Thingkah(Thingkah Kawn DIET)</t>
  </si>
  <si>
    <t>Approach Road to Vengthlang Road at Thingkah(Thingkah Kawn Vengthlang Road)</t>
  </si>
  <si>
    <t>Approach Road to Penial  Church at Thingkah(Thingkah Kawn Penial Church)</t>
  </si>
  <si>
    <t>IB Road to Bazar Road via Field(Thingfal Kawn Bazar)</t>
  </si>
  <si>
    <t>Bazar to IB Approach Road via Community Hall(Community Hall Vengpui) at Thingfal</t>
  </si>
  <si>
    <t>Primary School Approach Road(Bazar Point Primary School) at Thingfal</t>
  </si>
  <si>
    <t>Tawipui S Internal Road(Minpui PHC)</t>
  </si>
  <si>
    <t>Approach Road to Vengpui Thlanmual(SP Qtr Vengpui Thlanmual)</t>
  </si>
  <si>
    <t>Approach Road to BCM Church(Venglai BCM Church)
 at Ditlang</t>
  </si>
  <si>
    <t>BSNL Road to SP Office(Shortcut)(Model English School SP Office)</t>
  </si>
  <si>
    <t>Ajasora Longpuighat(Ajasora Longpuighat)</t>
  </si>
  <si>
    <t>M.Kawnpui Vathuampui(Saibawh Vathuampui)</t>
  </si>
  <si>
    <t>Diltlang Chawngtelui(Diltlang Chawngtelui Bridge)</t>
  </si>
  <si>
    <t>Chawngtelui Mualbu L(Chawngtelui Bridge Mualbu L)</t>
  </si>
  <si>
    <t>Chawngte P Hmunlai(Mualbu L AH and Vety Complex)</t>
  </si>
  <si>
    <t>Lawngtlai Tuipui Ferry(Aeropagy Tuipui Ferry)</t>
  </si>
  <si>
    <t>Thingfal Mamte Thlengang Tuipui(Thingfal Tuipui)</t>
  </si>
  <si>
    <t>Chamdurtlang Mautlang(Chamdurtlang Mautlang BCM)</t>
  </si>
  <si>
    <t>s</t>
  </si>
  <si>
    <t>Boroituli Jaruldubasora(Boroituli Jaruldubasora)</t>
  </si>
  <si>
    <t>Maniababsora I Maniababsora II(Maniababsora I Maniababsora II)</t>
  </si>
  <si>
    <t>Parva II Bondukbanga(Parva II Bondukbanga)</t>
  </si>
  <si>
    <t>Vaseitlang Lokhisury(Vaseitlang II Lokhisury)</t>
  </si>
  <si>
    <t>Vathuampui Chamdur P I(Vathuampui Chamdur P 1)</t>
  </si>
  <si>
    <t>Vathuampui Chamdurtlang(Vathuampui Chamdurtlang)</t>
  </si>
  <si>
    <t>Parva II Zochachhuah(Parva II Vathuampui)</t>
  </si>
  <si>
    <t>Sedailui Tuikhurlui(Sedailui Tuikhurlui)</t>
  </si>
  <si>
    <t>Chawngte P Sumsilui(Chawngte P Sumsilui)</t>
  </si>
  <si>
    <t>Vaseitlang Maniababsora(Vaseitlang II Maniababsora I)</t>
  </si>
  <si>
    <t>Nghalimlui Bolisora(Nghalimlui Bolisora)</t>
  </si>
  <si>
    <t>Sumsilui Jognasury(Sumsilui Jognasury)</t>
  </si>
  <si>
    <t>Bolisora Chamdurtlang( Chamdur P-1- Balisora)( Part -1)</t>
  </si>
  <si>
    <t>Bolisora Chamdurtlang ( Part -2)</t>
  </si>
  <si>
    <t>NEWLY ADDED</t>
  </si>
  <si>
    <t>Approach road to Vengpui Cemetery</t>
  </si>
  <si>
    <t>PWD IB Kawn to KMMTP Road (NH-502) Electric Veng at Lawngtlai</t>
  </si>
  <si>
    <t>Judicial Quarters approach road at Electric Veng, Lawngtlai</t>
  </si>
  <si>
    <t>Lalramliana Colney road L-III at Lawngtlai</t>
  </si>
  <si>
    <t>Farm Tuikhur approach road, Bethel Veng at Lawngtlai</t>
  </si>
  <si>
    <t>Lower Bethel Veng road, Lawngtlai</t>
  </si>
  <si>
    <t>Lawngtlai Bethel Veng cemetery road</t>
  </si>
  <si>
    <t xml:space="preserve">Lawngtlai Bethel Veng VC road </t>
  </si>
  <si>
    <t>PHE Office to UPC (NEI) Church at New Vengpui Lawngtlai</t>
  </si>
  <si>
    <t>B. Sangchema Road Electric Veng</t>
  </si>
  <si>
    <t>Seventhday Road L-IV</t>
  </si>
  <si>
    <t>Approach Road L-III Cemetary</t>
  </si>
  <si>
    <t>Bazar to FCI Godown Council Veng</t>
  </si>
  <si>
    <t>PCI to Tlangveng at Thingkah ( MT-Road)</t>
  </si>
  <si>
    <t>Approach Road to Thingkah Cemetary Road</t>
  </si>
  <si>
    <t xml:space="preserve">Vathuampui  Tuisentlang </t>
  </si>
  <si>
    <t>Jognasuri  Karlui</t>
  </si>
  <si>
    <t>Parva II  Kamtuli</t>
  </si>
  <si>
    <t>GRAND TOTAL</t>
  </si>
  <si>
    <t>Sl. No</t>
  </si>
  <si>
    <t>Name of Road</t>
  </si>
  <si>
    <t>Seling - Khawruhlian       (0.000 - 43.000) Km</t>
  </si>
  <si>
    <t>NH</t>
  </si>
  <si>
    <t>Khawruhlian - E.Phaileng ( 43.000 - 60.000)Km</t>
  </si>
  <si>
    <t>E.Phaileng - Luakchhuah(60.000 - 130.000)Km</t>
  </si>
  <si>
    <t>Luakchhuah - R.Tuivai   (130.00 - 140.00) Km</t>
  </si>
  <si>
    <t>Tuirial - Mauchar (45.000 - 61.000) Km</t>
  </si>
  <si>
    <t>Mauchar - Zohmun (61.000 - 83.000) Km</t>
  </si>
  <si>
    <t>Zohmun - New Vervek ( 83.000 -102.000) Km</t>
  </si>
  <si>
    <t>Approach Road to Kalvari Tlang at Kawruhlian(Khawruhlian Kawn Kalvari Tlang Main Gate)</t>
  </si>
  <si>
    <t>Darlawn Sesih Road(Darlawn Bazar Sesih)</t>
  </si>
  <si>
    <t>Melkawn Vaitin Junction at Sakawrdai(Melkawn Vaitin Junction)</t>
  </si>
  <si>
    <t>Vaitin Junction Playground at Sakawrdai(Vaitin Junction Playground)</t>
  </si>
  <si>
    <t>Circular Road at Sakawrdai(Bazar Shed Police Peng)</t>
  </si>
  <si>
    <t>Bazar Shed Baptist Church at Sakawrdai(Bazar Shed Baptist Church)</t>
  </si>
  <si>
    <t>Approach Road to CHC at Sakawrdai(Parthanglianas House CHC Sakawrdai)</t>
  </si>
  <si>
    <t>Approach Road to FCI Godown at Sakawrdai(Primary School II FCI Godown)</t>
  </si>
  <si>
    <t>Approach Road to PWD Complex at Sakawrdai(LH Store PWD Staff Lodge)</t>
  </si>
  <si>
    <t>Bazar Kawnveng Road at Darlawn(Darlawn Bazar Kawnveng)</t>
  </si>
  <si>
    <t>Melkawn Playground Road at Ratu(Melkawn Angawadi Ratu Playground)</t>
  </si>
  <si>
    <t>Approach Road to Ratu High School at Ratu(High School Gate Govt.High School Ratu)</t>
  </si>
  <si>
    <t>Presbyterian to Community Hall at Ratu(Presbyterian Church Community Hall at Ratu)</t>
  </si>
  <si>
    <t>Kawnpui PHC Road at Darlawn(Kawnpui PHC Gate)</t>
  </si>
  <si>
    <t>Approach Road to BDO Complex  Darlawn(Darlawn Playground BDO Office)</t>
  </si>
  <si>
    <t>Melkawn to Baptist Church Sakawrdai(Melkawn Baptist Church)</t>
  </si>
  <si>
    <t>Road Between HS   HSS   Sakawrdai(High School Higher Secondary School)</t>
  </si>
  <si>
    <t>Sub Centre to Godown via Kungfu Tlang  Sakawrdai(Sub Centre Godown)</t>
  </si>
  <si>
    <t>Pastor Qtr to Lalmual  Khawruhlian(Pastor Qtr Lalmual)</t>
  </si>
  <si>
    <t>Sub Centre to PHC at Khawruhlian(PHC Gate Sub Centre)</t>
  </si>
  <si>
    <t>Bazar to Field at Darlawn (Lower Road)(Darlawn Playground Bazar)</t>
  </si>
  <si>
    <t>Darlawn N.Serzawl Road(Darlawn N. Serzawl Playfield)</t>
  </si>
  <si>
    <t>Zohmun - Mauchar Road.</t>
  </si>
  <si>
    <t xml:space="preserve"> Zohmun - Palsang Road</t>
  </si>
  <si>
    <t>Sakawrdai Vaitin Khawpuar Road(Vaitin Peng Sub Center Khawpuar)</t>
  </si>
  <si>
    <t>Sakawrdai Thingsat Road(SHDC Shed Thingsat)</t>
  </si>
  <si>
    <t>Zohmun Tinghmun Road(Tinghmun Peng UPC Church Tinghmun)</t>
  </si>
  <si>
    <t>Sakawrdai to (Zilthaw)Tuiruang(Vaitin Tuiruang)</t>
  </si>
  <si>
    <t>Approach Road to Tourist Resort (Chalfilh)(Khanpui Kawn Chalfilh View)</t>
  </si>
  <si>
    <t>NEW ROADS</t>
  </si>
  <si>
    <t>Approach road to Khanpui High School</t>
  </si>
  <si>
    <t>Zohmun Bazarkawn to Godown</t>
  </si>
  <si>
    <t>Blacktopping from Lawmzual House to Routmawi Bazarshed at Sakawrdai</t>
  </si>
  <si>
    <t>SL NO</t>
  </si>
  <si>
    <t>ROAD_NAME</t>
  </si>
  <si>
    <t xml:space="preserve"> </t>
  </si>
  <si>
    <t>NH 54(Lailapur Buichali 40 153kmp)</t>
  </si>
  <si>
    <t>NH 154/6 (Assam Border Bairabi Bilkhawthlir)</t>
  </si>
  <si>
    <t>NH-306A (Vairengte to R. Tuirial)</t>
  </si>
  <si>
    <t>Saihapui Road(Zalen Veng Venglai)</t>
  </si>
  <si>
    <t>NH 54 to PWD Complex and PWD IB (Tlangnuam (NH 54) Tlangnuam)</t>
  </si>
  <si>
    <t>Hospital Road (Venglai Hospital Area)</t>
  </si>
  <si>
    <t>Taxation Court Yard (Godown Veng Godown Veng)</t>
  </si>
  <si>
    <t>YMA Field Approach Road (Field Veng Field Veng)</t>
  </si>
  <si>
    <t>MST Bus Station to High School Field No I (Zalen Veng Venghlun)</t>
  </si>
  <si>
    <t>PWD IB to Khasi Veng (Tlangwam Tlangnuam)</t>
  </si>
  <si>
    <t>Dinthar Veng Road (Dinthar Dinthar)</t>
  </si>
  <si>
    <t>Approach Road to PWD Staff Quarter (Tlangnuam Tlangnuam)</t>
  </si>
  <si>
    <t>Hall Kual NH 54 (Hall Veng Hall Veng)</t>
  </si>
  <si>
    <t>SBI to Vaiveng Road (Venglai Venglai)</t>
  </si>
  <si>
    <t>Excise Approach Road (Venglai Excise Office Venglai)</t>
  </si>
  <si>
    <t>Bazar Approach Road (Zalen Veng Zalen Veng)</t>
  </si>
  <si>
    <t>Approach Road to NF Railway Godown Bairabi (Bairabi (NH 154) NF Railway Godown Bairabi) (Part 1)</t>
  </si>
  <si>
    <t>Approach Road to NF Railway Godown Bairabi (NF Railway (Bairabi) Bairabi (NH 154)) (Part 2)</t>
  </si>
  <si>
    <t>Approach Road to Old Bazar Road Bairabi (Bairabi (NH 154) Bairabi Railway Station)</t>
  </si>
  <si>
    <t>Approach Road to Police Station Bairabi (Police Station Bairabi Police Station Bairabi)</t>
  </si>
  <si>
    <t>Approach Road to High School Bairabi (Bairabi (NH 154) Govt. High School Bairabi)</t>
  </si>
  <si>
    <t>Approach Road to Zampuimanga Hall Bairabi (Bairabi Bairabi)</t>
  </si>
  <si>
    <t>Approach Road to PWD Complex upto PWD IB Bairabi (Bairabi Bairabi PWD IB)</t>
  </si>
  <si>
    <t>Approach Road to Forest Complex Bairabi (Bairabi Bairabi Forest Complex)</t>
  </si>
  <si>
    <t>Approach Road to PHC Bairabi (Bairabi (NH 154) PHC Bairabi) (Part 1)</t>
  </si>
  <si>
    <t>Approach Road to PHC Bairabi (PHC Bairabi Bairabi (NH 154)) (Part 2)</t>
  </si>
  <si>
    <t>Approach Road to Govt Middle School Bairabi (Bairabi Govt. Middle School Bairabi)</t>
  </si>
  <si>
    <t>Approach Road to Supply Godown Bairabi (Godown Bairabi Godown Area Bairabi)</t>
  </si>
  <si>
    <t>Approach Road to Tourist Lodge Bairabi (Bairabi (NH 154) Tourist Lodge Bairabi)</t>
  </si>
  <si>
    <t>Vety Office to Approach Road of FCI Godown  Bairabi (Vety Office FCI Godown)</t>
  </si>
  <si>
    <t>Approach Road to Bairabi Bazar from NH 154  Bairabi (Muantea's House Bairabi Bazar)</t>
  </si>
  <si>
    <t>Hmingsangas House to Upa Dengkhumas House  Bairabi (Hmingsanga's House Upa Dengkhuma's House)</t>
  </si>
  <si>
    <t>Approach Road to Railway Rest House Bairabi (NH154 Bairabi)</t>
  </si>
  <si>
    <t>State Bank of India to Pu Muanteas House Bairabi (SBI Pu Muantea's House)</t>
  </si>
  <si>
    <t>Sl.No</t>
  </si>
  <si>
    <t>Bairabi Zamuang Road (Zamuang Check Gate)</t>
  </si>
  <si>
    <t>MDR</t>
  </si>
  <si>
    <t>Khadachera Damcherra Zamuang Kawrtethawveng  Tuilutkawr Road (KDZKT)(Medili Boundary Putar Lui)</t>
  </si>
  <si>
    <t>Khadachera Damcherra Zamuang Kawrtethawveng  Tuilutkawr Road (KDZKT)(Putar Lui Kawrthah Dai)</t>
  </si>
  <si>
    <t>Khadachera Damcherra Zamuang Kawrtethawveng  Tuilutkawr Road (KDZKT)(Kawrthah Dai Andermanik)</t>
  </si>
  <si>
    <t>Zamuang Hriphaw Kawlalian Road(Zamuang Kawlalian)</t>
  </si>
  <si>
    <t>Approach Road to Kawrthah(Puksut Kawn H S Veng) at Kawrthah</t>
  </si>
  <si>
    <t>Approach Road to Jubilee Road(Bazar Veng Hmarveng Kawn) at Kawrthah</t>
  </si>
  <si>
    <t>Approach Road to Police Station(Police Veng Near Police Station) at Kawrthah</t>
  </si>
  <si>
    <t>Kawrthah Town Road(Near PWD Office Damdawi In Veng) at Kawrthah</t>
  </si>
  <si>
    <t>Approach Road to Rengdil Town Road(Hmuntha Kawn Diakkawn) at Rengdil</t>
  </si>
  <si>
    <t>Approach Road to Field Veng(Hmuntha Field Veng) at Rengdil</t>
  </si>
  <si>
    <t>Approach Road to Hmuntha Tlang(Hmuntha Kawn KDZKT Road) at Rengdil</t>
  </si>
  <si>
    <t>Hriphaw Town Road(Lal Veng Chhimveng) at Hriphaw</t>
  </si>
  <si>
    <t>Approach Road to PWD IB(PWD IB PWD IB) at Kawrthah</t>
  </si>
  <si>
    <t>Approach Road to SDO Civil Office(H S Veng Park) at Kawrthah</t>
  </si>
  <si>
    <t>41. Approach Road to Presbyterian Church via Pastor Qtrs(Hmar Veng-PCI) at Kawrtethawveng</t>
  </si>
  <si>
    <t>Approach Road to FCI Godown(Hmar Veng FCI Godown) at Kawrthah</t>
  </si>
  <si>
    <t>Approach Road to SDO PWD Office(KDZKT Road-SDO Office) at Tuidam</t>
  </si>
  <si>
    <t>Approach Road to State Bank to PWD IB(Zawlnuam BCM Thuampui Veng)</t>
  </si>
  <si>
    <t>Approach Road to Zawlnuam PWD IB Complex(BCM Thuampui PWD IB)</t>
  </si>
  <si>
    <t>Approach Road to Park(H S Veng Park) at Kawrthah</t>
  </si>
  <si>
    <t>Approach Road to Indoor Stadium(H S Veng Indoor Stadium) at Kawrthah</t>
  </si>
  <si>
    <t>Approach Road to Kawrthah Bazar(Damveng Bazar Veng) at Kawrthah</t>
  </si>
  <si>
    <t>Kawrthah Internal Road(Damveng Post Office)(Post Office Damveng) at Kawrthah</t>
  </si>
  <si>
    <t>Approach Road toTlang Veng(Town Road Post Office) at Kawrthah</t>
  </si>
  <si>
    <t>Approach Road to U.T. Veng(KDZKT Road UT Veng) at Kawrthah</t>
  </si>
  <si>
    <t>Champion Road(Lungthir Veng Police Veng) at Kawrthah</t>
  </si>
  <si>
    <t>Approach Road to Hmar Veng(Lungthir Veng Hmar Veng) at Kawrthah</t>
  </si>
  <si>
    <t>Approach Road to Hmar Vengtlang(Hmar Veng Town Road) at Kawrthah</t>
  </si>
  <si>
    <t>Approach Road to M S I(Hmar Veng M S) at Kawrthah</t>
  </si>
  <si>
    <t>Approach Road to Hmar FC Godown(Lungthir Veng FC Godown) at Kawrthah</t>
  </si>
  <si>
    <t>Approach Road to PWD Division Office(KDZKT Road PWD Office) at Kawrthah</t>
  </si>
  <si>
    <t>Approach Road to EE PWD Kawrthah(PWD Office EE Qtr) at Kawrthah</t>
  </si>
  <si>
    <t>Approach Road to SDO PWD Quarters(PWD Office Kawrthah) at Kawrthah</t>
  </si>
  <si>
    <t>Approach Road to Saron Veng(Diakkawn Saron Veng) at Rengdil</t>
  </si>
  <si>
    <t>Approach Road to Bethel Veng(Hmar Veng Bethel Veng) at Zamuang</t>
  </si>
  <si>
    <t>Approach Road to Electric Veng(Hmar Veng Electric Sub Station) at Zamuang</t>
  </si>
  <si>
    <t>Approach Road to Playground(Zamuang Playground) at Zamuang</t>
  </si>
  <si>
    <t>Approach Road to Biak In Veng(Hmar Veng Biak In Veng) at Zamuang</t>
  </si>
  <si>
    <t>Approach Road to Vengthar(Zamuang Vengthar) at Zamuang</t>
  </si>
  <si>
    <t>Approach Road to Hmar Veng(Zamuang Hmar Veng) at Zamuang</t>
  </si>
  <si>
    <t>Approach Road to High School from KDZKT Road(KDZKT Road Hmar Veng Biak in)</t>
  </si>
  <si>
    <t>Chuhvel to Sihthiang(Sihthiang Junction Sihthiang Vengthar)</t>
  </si>
  <si>
    <t>Kawrthah K.Sarali(Damdawi In Veng Sarali K)</t>
  </si>
  <si>
    <t>Approach Road to Pu Zautea's House - Hmarveng Kawn at Kawrthah</t>
  </si>
  <si>
    <t>Approach Road to Sub- Centre -Asangpuii Dawr at Kawrthah</t>
  </si>
  <si>
    <t>Approach Road to SDPO Office at Kawrthah</t>
  </si>
  <si>
    <t>Approach Road to Pu Dinliana's House - Pi Rimawii's House (CHC Kawrthah - West Hualtu) at Kawrthah</t>
  </si>
  <si>
    <t>Approach Road to Thlanmual via Pu Lalliansawta's House at Kawrthah</t>
  </si>
  <si>
    <t>Approach Tpad to Thlanmual via Pu Hmingmawia's House at Kawrthah</t>
  </si>
  <si>
    <t>Approach Road toThlanmual via Pu Rengdingliana's at Kawrthah</t>
  </si>
  <si>
    <t>Approach Road to Ngurlianthanga Hall at Kawrthah</t>
  </si>
  <si>
    <t>Approach Road to Piu Herliani's House - Baptist Pastor Quarter at Kawrthah</t>
  </si>
  <si>
    <t xml:space="preserve"> GRAND TOTAL</t>
  </si>
  <si>
    <t>ROAD STATISTICS UNDER AIZAWL ROAD NORTH DIVISION 2022</t>
  </si>
  <si>
    <t>DIVISION_NAME</t>
  </si>
  <si>
    <t>CITY ROAD</t>
  </si>
  <si>
    <t xml:space="preserve">SBI to Pushpak Primary School Road at Zemabawk(NH 54 Pushpak)      </t>
  </si>
  <si>
    <t>-</t>
  </si>
  <si>
    <t>CR</t>
  </si>
  <si>
    <t xml:space="preserve">Bazar Bungkawn to Chite(Bazar Bungkawn Falkland)      </t>
  </si>
  <si>
    <t xml:space="preserve">Approach Road to Cancer Hospital upto RIPANS Gate  (NH 54 RIPANS Gate) </t>
  </si>
  <si>
    <t xml:space="preserve">Berawtlang to Assam Rifle Complex(Tourist Complex Assam Rifle)      </t>
  </si>
  <si>
    <t xml:space="preserve">Approach Road to Synod Hospital Complex with Internal Road and Courtyard(Sihphir Road SYNOD Hospital)      </t>
  </si>
  <si>
    <t xml:space="preserve">Approach Road to ATC at Durtlang(Durtlang(SIRD Office) Gospel Centenary)      </t>
  </si>
  <si>
    <t xml:space="preserve">Chaltlang Dawrkawn to Pu Dunglenas House(Chatlang SDO Office Chanmari)    </t>
  </si>
  <si>
    <t xml:space="preserve">Approach Road to Central Jail(Sakawrtuichhun Road)    </t>
  </si>
  <si>
    <t xml:space="preserve">Approach Road to Tanhril(FCI Tanhril)      </t>
  </si>
  <si>
    <t>Khatla to Luangmual Road (MHNL Road - Luangmual) (Kangthelhkawn to High Court Road)</t>
  </si>
  <si>
    <t xml:space="preserve">Chanmari to Bawngkawn via Chaltlang(Bawngkawn Traffic Point Chatlang Road)    </t>
  </si>
  <si>
    <t xml:space="preserve">Approach Road to PTC Lungverh From NH 54(NH 54 IR Camp Field)      </t>
  </si>
  <si>
    <t xml:space="preserve">Sakawrtuichhun to PTC Road(Sakawrtuichhun Zoological Park)      </t>
  </si>
  <si>
    <t xml:space="preserve">Approach Road to Social Guidance Agency at Sakawrtuichhun(Sakawrtuichhun Social Guidance Gate 2)      </t>
  </si>
  <si>
    <t xml:space="preserve">Approach Road to Blessing Home at Sakawrtuichhun  (Sakawrtuichhun Blessing Home Gate)    </t>
  </si>
  <si>
    <t xml:space="preserve">Approach Road to NIS and Tanhril(Tanhril Road Tanhril High School)      </t>
  </si>
  <si>
    <t xml:space="preserve">Tanhril to MZU Road(Tanhril MZU Gate 2)      </t>
  </si>
  <si>
    <t xml:space="preserve">Approach Road to Saizahawlas Boarding School(MZU Road Saizahawlas Boarding School)    </t>
  </si>
  <si>
    <t xml:space="preserve">Approach Road to AICS Shekina Hill Tanhril(Saizahawlas Boarding School AICS)    </t>
  </si>
  <si>
    <t xml:space="preserve">Approach Road to Solomons Temple at Chawlhhmun  (Chawlhhmun Solomons Temple)    </t>
  </si>
  <si>
    <t xml:space="preserve">  Ropaiabawk to Tuithum via Chawlhhmun Cemetry upto PWD Camp(Ropaiabawk Site Office PWD)        </t>
  </si>
  <si>
    <t xml:space="preserve">Zohnuai to Ropaiabawk(Vaivakawn Ropaiabawk)      </t>
  </si>
  <si>
    <t xml:space="preserve">Approach Road to Co operative Building  Chawlhhmun (Chawlhhmun  Co operative Campus) </t>
  </si>
  <si>
    <t xml:space="preserve">Chawlhhmun Internal Road(Ropaiabawk Chawlhhmun)      </t>
  </si>
  <si>
    <t xml:space="preserve">Chawlhhmun Internal Road (Pu Sawma House to Pu VL. Dawngliana House)(Chawlhhmun Quarter)      </t>
  </si>
  <si>
    <t xml:space="preserve">Tlana Lungdawhkawn to Ropaiabawk(Ropaiabawk PWD Road)      </t>
  </si>
  <si>
    <t xml:space="preserve">Luangmual Internal Road(Chhangurkawn Lungmual Biak In)      </t>
  </si>
  <si>
    <t xml:space="preserve">Luangmual Presbyterian Church to Chawlhhmun Kawn(Lungmual Biak In Chawlhhmun)      </t>
  </si>
  <si>
    <t xml:space="preserve">Luangmual Presbyterian Church to Zonuam via Playground(Lungmual Biak In Play ground)      </t>
  </si>
  <si>
    <t xml:space="preserve">Luangmual to CC Peng(Luangmual CC Peng)      </t>
  </si>
  <si>
    <t xml:space="preserve">Remna Run Approach Road(Luangmual Remna Run)      </t>
  </si>
  <si>
    <t xml:space="preserve">Approach Road to Ch.Chhungas High School(School Gate School Campus)      </t>
  </si>
  <si>
    <t xml:space="preserve">Approach Road to Geology and Mining(CC Peng Mining Gate)      </t>
  </si>
  <si>
    <t xml:space="preserve">Luangmual to High Court Road(Ramrikawn Road High Court)      </t>
  </si>
  <si>
    <t xml:space="preserve">Zonuam Internal Road(Zonuam Ramrikawn Road Zonuam)(Part 1)      </t>
  </si>
  <si>
    <t xml:space="preserve">Zonuam Internal Road(Zonuam Complex Road)(Part 2)      </t>
  </si>
  <si>
    <t xml:space="preserve">Zonuam Police Outpost to Govt. Complex Road(Zonuam Govt.Complex)      </t>
  </si>
  <si>
    <t xml:space="preserve">Ramrikawn to Sakawrtuichhun(RamrikawnTraffic Point Sakawrtuichhun)      </t>
  </si>
  <si>
    <t xml:space="preserve">Ramrikawn to MZU(Ramrikawn Traffic Point Mzu Main Gate)  </t>
  </si>
  <si>
    <t xml:space="preserve">Approach Road to Govt.Housing Complex at Luangmual(Complex Road Luangmual)      </t>
  </si>
  <si>
    <t xml:space="preserve">Approach Road to Old Age Home via Cemetry at Govt.Complex (Concrete Road)(Old Age Home Gate Old Age Home Gate)    </t>
  </si>
  <si>
    <t>Approach Road to 33KV Power Sub Station Aizawl West Chawnpui(Kangthelh Kawn 33KV Power Station)</t>
  </si>
  <si>
    <t xml:space="preserve">Vaivakawn to Bazaar Bungkawn(Vaivakawn Bazar Bungkawn)      </t>
  </si>
  <si>
    <t xml:space="preserve">MHNL Road Ph II (From Chhangurkawn to Dawrpui Vengthar)(Chhangurkawn Boundary Dinthar)      </t>
  </si>
  <si>
    <t xml:space="preserve">Vaivakawn to Zotlang Mara House(Zotlang MARA House)      </t>
  </si>
  <si>
    <t xml:space="preserve">Vaivakawn to Chhangurkawn via Zotlang(Vaivakawn Zotlang)(Part 1)    </t>
  </si>
  <si>
    <t xml:space="preserve">7th Day Tlang Gate to Zotlang(7th Day Tlang Zotlang)      </t>
  </si>
  <si>
    <t xml:space="preserve">Vaivakawn to Chawnpui via Upper Kanan(Vaivakawn Chawnpui)      </t>
  </si>
  <si>
    <t xml:space="preserve">Chawnpui Road to 7th Day Tlang(Chawnpui Helen Lowry School)      </t>
  </si>
  <si>
    <t xml:space="preserve">Vaivakawn to Kanan Road(Vaivakawn Bazar Kanan PCI)      </t>
  </si>
  <si>
    <t xml:space="preserve">Upper Kanan to Chawnpui via Pu Liansuamas House(Chawnpui 7 Day Tlang)      </t>
  </si>
  <si>
    <t xml:space="preserve">Chawnpui Kawn to MHNL Road(Chawnpui MHNL Road)    </t>
  </si>
  <si>
    <t xml:space="preserve">Lower Kanan to Dinthar Road via Kanan Cemetry(Cemetry Approach Road Kanan Veng Road)    </t>
  </si>
  <si>
    <t xml:space="preserve">Approach Road to Dawrpui Vengthar Cemetry (Concrete Road)(Field Cemetry Transformer)      </t>
  </si>
  <si>
    <t xml:space="preserve">Zotlang Mandir to Rokhumas House(Zotlang Zotlang)      </t>
  </si>
  <si>
    <t xml:space="preserve">Vaivakawn to Company Peng(Vaivakawn NH 54)    </t>
  </si>
  <si>
    <t xml:space="preserve">Approach Road to CADC(Hunthar Chakma House)      </t>
  </si>
  <si>
    <t xml:space="preserve">Approach Road to Fire Brigade(Company Peng Road Fire Brigade)      </t>
  </si>
  <si>
    <t xml:space="preserve">Chanmari West Central Road(Vaivakawn NH 54)      </t>
  </si>
  <si>
    <t xml:space="preserve">Chanmari Kawipui to Lalsanglianas Petrol Pump(Vaivakawn Road NH 54)      </t>
  </si>
  <si>
    <t xml:space="preserve">Vawk Road at Chanmari West(Chanmari West Chanmari West)      </t>
  </si>
  <si>
    <t>Chaltlang Dawrkawn to Tourist Lodge</t>
  </si>
  <si>
    <t xml:space="preserve">Approach Road to Chaltlang S Presbyterian Church via UPC Headquarter(Tourist Lodge Road Chaltlang)      </t>
  </si>
  <si>
    <t xml:space="preserve">Chaltlang Indoor Stadium to Dingdi Veng(Tourist Lodge Road Dingdi Veng)      </t>
  </si>
  <si>
    <t xml:space="preserve">Chaltlang Lower Lane Road(Chaltlang)(Part 1)      </t>
  </si>
  <si>
    <t xml:space="preserve">Chaltlang Lower Lane Road(YMA Hall DC Workshop Road)(Part 2)      </t>
  </si>
  <si>
    <t xml:space="preserve">Indoor Stadium to Chaltlang Lower Lane Road(Chatlang Chaltlang)      </t>
  </si>
  <si>
    <t xml:space="preserve">DC Workshop to NH 54 via Lily Veng(Chaltlang Road Sairang Road Petrol Pump)      </t>
  </si>
  <si>
    <t xml:space="preserve">Chaltlang Field to Cemetry(Tourist Lodge Cemetry)      </t>
  </si>
  <si>
    <t xml:space="preserve">Chaltlang Lily Veng YMA Library via Chaltlang Cemetery Road(Cemetry Cemetry)      </t>
  </si>
  <si>
    <t xml:space="preserve">YMA Road Lily Veng Chaltlang North(Salem Veng Lily Veng)      </t>
  </si>
  <si>
    <t xml:space="preserve">Approach Road to State Guest House(Chaltlang Road  State Guest House)      </t>
  </si>
  <si>
    <t xml:space="preserve">Chaltlang to Ramhlun via DIET Complex and Laikungas House(Chaltlang Chaltlang)(Part 1)      </t>
  </si>
  <si>
    <t xml:space="preserve">Chaltlang to Ramhlun via DIET Complex and Laikungas House(DIET Laikungas House)(Part 2)  </t>
  </si>
  <si>
    <t>Laipuitlang Lower Lane Road</t>
  </si>
  <si>
    <t xml:space="preserve">Chanmari Y Road(SDO Office Chanmari Chaltlang Road)  </t>
  </si>
  <si>
    <t xml:space="preserve">Dwarban Road Chanmari(Y Road PCI Pastor Quarter)      </t>
  </si>
  <si>
    <t xml:space="preserve">Vaivakawn to Ramrikawn(Vaivakawn Ramrikawn Traffic Point)      </t>
  </si>
  <si>
    <t>Bawngkawn to ITI upto Junction on Bazar Bungkawn to Chite Road (Bawngkawn Chite Road)</t>
  </si>
  <si>
    <t xml:space="preserve">Vertical Link Road Near T.Khumtiris House(Ramhlun North)     </t>
  </si>
  <si>
    <t>St.Thomas Church Circular Road(Ramhlun North Petrol Pump)</t>
  </si>
  <si>
    <t xml:space="preserve">Bawngkawn to Chanmari via Ramhlun(Bawngkawn Traffic Point Chanmari Traffic Point)      </t>
  </si>
  <si>
    <t xml:space="preserve">Circular Road Near Ramhlun N Presbyterian Church(Ramhlun North Basketball Court)  </t>
  </si>
  <si>
    <t xml:space="preserve">Link Road Below Ramhlun N Presbyterian Church(Ramhlun North Model School Ramhlun North YMA Hall)    </t>
  </si>
  <si>
    <t xml:space="preserve">PWD Colony to DIET Complex(Pwd Office Ramhlun Veng Chhak)  </t>
  </si>
  <si>
    <t xml:space="preserve">Carmel Road(Ramhlun South L.C. Sofa Shop)      </t>
  </si>
  <si>
    <t xml:space="preserve">Approach Road to Tatkawng Veng II(Chaltlang Dawrkawn Tatkawng Veng)      </t>
  </si>
  <si>
    <t xml:space="preserve">Approach Road toTatkawng Veng via S.W Office(Tatkawng Veng Rd Chaltlang Lower Lane Road)      </t>
  </si>
  <si>
    <t xml:space="preserve">Industry Junction to Ramhlun Vengthar(Industry Peng Ramhlun Vengthar Biak In)      </t>
  </si>
  <si>
    <t xml:space="preserve">Bazar Bungkawn to Sihpui(Electric Veng Ramthar Sihpui)(Part 1)      </t>
  </si>
  <si>
    <t xml:space="preserve">Bazar Bungkawn to Sihpui(Bazar Bungkawn Electric Veng)(Part 2)    </t>
  </si>
  <si>
    <t xml:space="preserve">Elim Road(Elim Electric Veng Chhinga Veng Kawn)      </t>
  </si>
  <si>
    <t>Tlaklui to Sihpui Road(Ramthar Sihpui Sihpui)</t>
  </si>
  <si>
    <t xml:space="preserve">Sihpui toThuampui(Sihpui Ramhlun Falkland Veng)      </t>
  </si>
  <si>
    <t xml:space="preserve">Sihpui to Ramhlun Vengthar BusTurning Point(Sihpui Ramhlun Bus Turning Point)      </t>
  </si>
  <si>
    <t xml:space="preserve">Electric Veng Cemetry toTurning Point via ME School(Electric Veng Cemetry Sihpui)    </t>
  </si>
  <si>
    <t xml:space="preserve">Ramthar N to Sport Complex (Vertical Extension)(Ramthar Thanglai Veng Ramthar North Biak In)      </t>
  </si>
  <si>
    <t xml:space="preserve">Ramthar Tlang Veng to St.Lowrence School(Ramthar Taxi Stand Ramthar)      </t>
  </si>
  <si>
    <t xml:space="preserve">Ramhlun S Thlanmual Local Council Road(Ramhlun Vengthlang)     </t>
  </si>
  <si>
    <t xml:space="preserve">Vertical Link Road Below Ramhlun S Presbyterian Church(Ramhlun South Cemetry)      </t>
  </si>
  <si>
    <t xml:space="preserve">Darnam Lui to Chite(New Complex)(Darnam Lui Chite)      </t>
  </si>
  <si>
    <t xml:space="preserve">Ramhlun Sport Complex Road(Ramhlun Venglai Ramhlun Sport Complex)      </t>
  </si>
  <si>
    <t xml:space="preserve">Tluangpui Road(Ramhlun Sports Complex Ramhlun Vengthar Biak In)      </t>
  </si>
  <si>
    <t xml:space="preserve">Ramthar Cemetry to Sihpui via Upper Galilee(Ramthar Sihpui Electric Veng Cemetry)      </t>
  </si>
  <si>
    <t xml:space="preserve">Theihai Lui Road(Ramthar North Ramthar North)      </t>
  </si>
  <si>
    <t xml:space="preserve">Approach Road to Republic High School(Ramthar Veng Republic Hr.Sec.School)      </t>
  </si>
  <si>
    <t>Ramhlun Venglai Presbyterian Church Circular Road(Ramhlun Venglai Biak In Ramhlun Venglai)</t>
  </si>
  <si>
    <t xml:space="preserve">Armed Veng to Electric Veng Cemetry Road(Lower Armed Veng Electric Veng Cemetry)  </t>
  </si>
  <si>
    <t xml:space="preserve">Chanmari to Bazar Bawngkawn via Zarkawt(Chanmari Bazar Bawngkawn)    </t>
  </si>
  <si>
    <t xml:space="preserve">Falkland to Chite(Chite Falkland)      </t>
  </si>
  <si>
    <t xml:space="preserve">Armed Veng S to Bethlehem Vengthlang Zoo Road(Armed Veng S Bethlehem Vengthlang Zoo Road)    </t>
  </si>
  <si>
    <t xml:space="preserve">Armed Veng South Local Council Road(Armed Veng South)    </t>
  </si>
  <si>
    <t xml:space="preserve">District Jail to Lower Armed Veng (Service Rd)(District Jail Lower Armed Veng)      </t>
  </si>
  <si>
    <t xml:space="preserve">District Jail to CRPF Field(District Jail CRPF Field)      </t>
  </si>
  <si>
    <t xml:space="preserve">Lower Armed Veng Road(Lower Armed Veng)      </t>
  </si>
  <si>
    <t xml:space="preserve">Armed Veng S to Bethlehem(Armed Veng S Bethlehem)      </t>
  </si>
  <si>
    <t xml:space="preserve">Magazine Kawn to Armed Veng S Cemetry(1st BN MAP Point Armed Veng S Cemetry)      </t>
  </si>
  <si>
    <t xml:space="preserve">First Bn MAP Complex Internal Road(Lower Armed Veng First Bn MAP Complex)      </t>
  </si>
  <si>
    <t>Dawrpui Cemetry Internal Road(Chhinga Veng Dawrpui Cemetry End Road)</t>
  </si>
  <si>
    <t xml:space="preserve">Chhinga Vengthar Road(Chhinga Vengthar)      </t>
  </si>
  <si>
    <t xml:space="preserve">Chhinga Vengthar Lower Lane Road(Chhinga Vengthar Lower Lane)   </t>
  </si>
  <si>
    <t xml:space="preserve">Saron Veng Internal Road(Saron Veng Saron Veng)      </t>
  </si>
  <si>
    <t xml:space="preserve">Chanmari to Israel Point via Electric Veng(Chanmari Traffic Point Israel Point)    </t>
  </si>
  <si>
    <t xml:space="preserve">Electric 3rd Row(Electric Veng Yma Hall UBI ATM)      </t>
  </si>
  <si>
    <t xml:space="preserve">Electric 2nd Row Road upto Zirtiri College(Electric Veng Zirtiri College Laboratory)  </t>
  </si>
  <si>
    <t xml:space="preserve">Link Road Near St.Marys School at Electric Veng(Electric Veng Bazar Road)    </t>
  </si>
  <si>
    <t xml:space="preserve">Chhinga Veng Internal Road(Bazar Road)     </t>
  </si>
  <si>
    <t xml:space="preserve">New Market Internal Road(New Market Road)    </t>
  </si>
  <si>
    <t xml:space="preserve">Zarkawt to Dawrpui Vengthar(ZarkawtTraffic Point Dawrpui Vengthar)      </t>
  </si>
  <si>
    <t xml:space="preserve">Civil Hospital Complex Internal Road(Bazar Bungkawn Civil Hospital Complex)  </t>
  </si>
  <si>
    <t xml:space="preserve">Approach Road to Engineering Club(Engineering Club) </t>
  </si>
  <si>
    <t xml:space="preserve">Millenium Bye Pass Road(Millenium Bye Pass Millenium Centre)    </t>
  </si>
  <si>
    <t>Bazar Bungkawn to Millenium Centre via Upper Bazar(Bazar Bungkawn Millenium Centre)</t>
  </si>
  <si>
    <t xml:space="preserve">Police Thana Complex Circular Road(Police Thana Complex Police Thana Complex)      </t>
  </si>
  <si>
    <t xml:space="preserve">Dawrpui Jail Veng Internal Road(Dawrpui Jail Veng Dawrpui Jail Veng)      </t>
  </si>
  <si>
    <t xml:space="preserve">Approach Road to Dawrpui School(Dawrpui School Dawrpui School)      </t>
  </si>
  <si>
    <t>Senior Officer Quarters Internal Road(Mac Donald Hill Zarkawt Traffic Point)</t>
  </si>
  <si>
    <t xml:space="preserve">Chanmari to Zarkawt via MC Donald Hill(Chanmari Kawn Zarkawt Traffic Point)      </t>
  </si>
  <si>
    <t xml:space="preserve">Zarkawt Biak In to CM Bungalow(Zarkawt Biak In CM Bungalow)      </t>
  </si>
  <si>
    <t xml:space="preserve">Govt Mizo High School Approach Road at MC Donald Hill Zarkawt Upper Lane(Mizo High School Mizo High School)(Part 1)    </t>
  </si>
  <si>
    <t xml:space="preserve">Govt Mizo High School Approach Road at MC Donald Hill Zarkawt Upper Lane(Mizo High School Mizo High School)(Part 2)      </t>
  </si>
  <si>
    <t xml:space="preserve">Zemabawk Internal Road(Venglai Primary School)      </t>
  </si>
  <si>
    <t xml:space="preserve">Zemabawk Venglai to NH 54(Venglai NH 54)      </t>
  </si>
  <si>
    <t xml:space="preserve">Approach Road to Zemabawk GHSS(Venglai GHSS)      </t>
  </si>
  <si>
    <t>Approach Road to Galilee Veng upto Lungbial(Zembawk Home Mission School)</t>
  </si>
  <si>
    <t xml:space="preserve">Approach Road to Central Medical Store(Medical Store Medical Store)      </t>
  </si>
  <si>
    <t xml:space="preserve">Approach Road to RIPANS From NH 54 upto RIPANS Gate(Zembawk Bus Stand RIPANS Gate)      </t>
  </si>
  <si>
    <t xml:space="preserve">Approach Road to Tourist Complex at Berawtlang via Lungbial Diversion(Home Mission School Tourist Lodge)      </t>
  </si>
  <si>
    <t xml:space="preserve">Approach Road to Assam Rifle Complex at Zokhawsang (Beraw Assam Rifle Complex)    </t>
  </si>
  <si>
    <t xml:space="preserve">Approach Road to to Regional Science Centre at Berawtlang(Tourist Lodge Science Centre)      </t>
  </si>
  <si>
    <t xml:space="preserve">Zemabawk Field Approach Road (NH 54 Zemabawk Field)    </t>
  </si>
  <si>
    <t xml:space="preserve">Approach Road to Sericulture Complex at Zemabawk(Zembawk Field Sericulture)      </t>
  </si>
  <si>
    <t xml:space="preserve">Thuampui Internal Road(Thuampui Falkland)      </t>
  </si>
  <si>
    <t xml:space="preserve">Approach Road to MULCO at Thuampui(Thuampui Gate 2 Internal)      </t>
  </si>
  <si>
    <t>Thuampui to Selesih Road(Thuampui(NH 54) Agriculture Information Centre)</t>
  </si>
  <si>
    <t xml:space="preserve">Durtlang Dawrkawn to Zemabawk Selesih Road(Siphir Road Siphir Road)      </t>
  </si>
  <si>
    <t xml:space="preserve">Durtlang Thlanmual Approach Road(Selsesih Road Durtlang Thlanmual)      </t>
  </si>
  <si>
    <t xml:space="preserve">Approch Road to Community Hall at Durtlang(MC Hall Basket Ball Court)      </t>
  </si>
  <si>
    <t xml:space="preserve">Durtlang Jubilee Hall to Zemabawk Selesih Road (Centenary Road )(Durtlang Selesih Road)    </t>
  </si>
  <si>
    <t xml:space="preserve">Chhuahlam Tuikhur Road at Durtlang( Sihphir Road)    </t>
  </si>
  <si>
    <t xml:space="preserve">Durtlang Leitan to Selesih Road(Durtlang(SIRD Office) Selesih)      </t>
  </si>
  <si>
    <t xml:space="preserve">Durtlang Lower Lane(Durtlang Lower Lane Sihphir Road)      </t>
  </si>
  <si>
    <t xml:space="preserve">Kale House to Pu Lalbiakas House(Durtlang Lower Lane Durtlang)      </t>
  </si>
  <si>
    <t xml:space="preserve">Link Road No.1 at Durtlang Ramthar(Durtlang Cemetry)      </t>
  </si>
  <si>
    <t xml:space="preserve">Approach Road to Synod Rescue Centre at Durtlang  (ATC Gate Rescue Home)    </t>
  </si>
  <si>
    <t xml:space="preserve">Approach Road to Laipuitlang Cemetry(Zuangtui Road Laipuitlang Cemetry)      </t>
  </si>
  <si>
    <t xml:space="preserve">Leitan to Agape Centre via Govt.High School(ATC Road AGAPE Road)      </t>
  </si>
  <si>
    <t xml:space="preserve">Approach Road to Agape Centre at Durtlang(ATC Road AGAPE Home)      </t>
  </si>
  <si>
    <t xml:space="preserve">Approach Road to TV Centre at Durtlang(DDK Office ATC Road)      </t>
  </si>
  <si>
    <t xml:space="preserve">Upper Hermon Road at Durtlang(ATC Road ATC Road)      </t>
  </si>
  <si>
    <t xml:space="preserve">Bawngkawn Hmar Veng to Thuampui via Helipad(Bawngkawn Traffic Point Thuampui(NH 54))      </t>
  </si>
  <si>
    <t xml:space="preserve">Approach Road to Shalom Veng at Bawngkawn(Bawngkawn Helipad Road Shalom)      </t>
  </si>
  <si>
    <t xml:space="preserve">Approach Road to PWD Rest House at Zuangtui(Zuangtui Road PWD Site Office)      </t>
  </si>
  <si>
    <t xml:space="preserve">Approach Road to Damna In at Zuangtui(PWD Complex Damna In)      </t>
  </si>
  <si>
    <t xml:space="preserve">Approach Road to TNT(Zuangtui TNT Hostel)      </t>
  </si>
  <si>
    <t xml:space="preserve">Industrial Complex Road at Zuangtui(Zuangtui City Review Resort)      </t>
  </si>
  <si>
    <t xml:space="preserve">Approach Road to Muthi upto PEU Hill(Muthi PEU Hill)      </t>
  </si>
  <si>
    <t xml:space="preserve">Approach Road to Gospel Thunder Camping Centre  (Zuangtui Road Gospel Thunder Camping Centre)  </t>
  </si>
  <si>
    <t xml:space="preserve">Selesih Vety Farm Internal Road(Sihphir ICAR)(Part 1)    </t>
  </si>
  <si>
    <t xml:space="preserve">Selesih Vety Farm Internal Road(Junction Point Sihphir Road)(Part 2)      </t>
  </si>
  <si>
    <t xml:space="preserve">Approach Road to MPRO Office(ICFAI Road ICFAI Road)      </t>
  </si>
  <si>
    <t xml:space="preserve">Approach Road to Remand Home at Durtlang(ICFAI Road)      </t>
  </si>
  <si>
    <t xml:space="preserve">Approach Road to ICFAI University at Durtlang(Sihphir Road ICFAI)      </t>
  </si>
  <si>
    <t xml:space="preserve">BSNL to BRTF Road at Durtlang North(ICFAI Road Sihphir Road)      </t>
  </si>
  <si>
    <t xml:space="preserve">Approach Road to M.Suaka Veng Durtlang(Durtlang Cemetry Forest)    </t>
  </si>
  <si>
    <t xml:space="preserve">Approach Road to KVM School and Women Politechnic(Sihphir Road Hostel)      </t>
  </si>
  <si>
    <t xml:space="preserve">Romantic Road at Durtlang(Hmangaihna In)      </t>
  </si>
  <si>
    <t xml:space="preserve">Tri Junction to Pu Zodintluangas House(Trijunction Zodintluangas House)      </t>
  </si>
  <si>
    <t xml:space="preserve">Approach Road to Durtlang Leitan to Leitante(Durtlang)      </t>
  </si>
  <si>
    <t xml:space="preserve">Leitan to Tri Junction(Leitan)      </t>
  </si>
  <si>
    <t xml:space="preserve">Brigade Field Road  at Bawngkawn(NH 54 Brigade Field)      </t>
  </si>
  <si>
    <t xml:space="preserve">Approach Road to Bawngkawn Sobji Bazar(NH 54 KK Dairy)      </t>
  </si>
  <si>
    <t xml:space="preserve">Approach Road to Chanmari Cemetry(NH 54 Cemetry)      </t>
  </si>
  <si>
    <t xml:space="preserve">Approach Road to Protective Home(Protective Home)      </t>
  </si>
  <si>
    <t xml:space="preserve">Approach Road to Edenthar from Chanmari Cemetry Road(Chandmari Cemetry Road Edenthar)      </t>
  </si>
  <si>
    <t xml:space="preserve">Edenthar Field to Maumual Road(Edenthar Maumual)      </t>
  </si>
  <si>
    <t xml:space="preserve">Edenthar Internal Road(Edenthar NH 54)      </t>
  </si>
  <si>
    <t xml:space="preserve">Approach Road to Edenthar Cemetry(Edenthar )      </t>
  </si>
  <si>
    <t xml:space="preserve">Approach Road to Hunthar Cemetry(NH 54 Cemetry)      </t>
  </si>
  <si>
    <t xml:space="preserve">Approach Road to Operation Kingdom Ministry at Phunchawng(NH 54 Operation Kingdom Ministry)    </t>
  </si>
  <si>
    <t xml:space="preserve">Phunchawng Internal Road(Phunchawng(NH 54) Govt.P S and UPS Phunchawng)     </t>
  </si>
  <si>
    <t xml:space="preserve">Approad Road to Maumual(NH 54 Maumual)      </t>
  </si>
  <si>
    <t xml:space="preserve">Temple Vaivakawn Road(Vaivakawn to Dinthar Peng)  </t>
  </si>
  <si>
    <t xml:space="preserve">Durtlang Biak In to Hmangaihna In(Hmangaihna In)     </t>
  </si>
  <si>
    <t xml:space="preserve">Vaivakawn to Chhangurkawn via Zotlang(Zotlang Chhangurkawn)(Part 2)      </t>
  </si>
  <si>
    <t>Chanmari West to Vaivakawn(Chanmari West Vaivakawn Traffic Point)</t>
  </si>
  <si>
    <t>Approach Road to SE (Highway Circle) Office</t>
  </si>
  <si>
    <t>Upper Kanan to Lower Kanan</t>
  </si>
  <si>
    <t>Zotlang Mandir to Seventhday Adventist Church</t>
  </si>
  <si>
    <t>Approach road to Israel Vengthar at Edenthar</t>
  </si>
  <si>
    <t>Community Complex at Edenthar</t>
  </si>
  <si>
    <t>Approach road to Edenthar Tuikhuah Veng</t>
  </si>
  <si>
    <t>Approach road to BSUP Edenthar</t>
  </si>
  <si>
    <t>Chanmari West Lunghlu Road</t>
  </si>
  <si>
    <t>Chite Junction to Ramthar North Cemetery via 1st MAP land(Armed Veng</t>
  </si>
  <si>
    <t>TOTAL OF CITY ROAD :</t>
  </si>
  <si>
    <t>SATELLITE TOWN ROAD</t>
  </si>
  <si>
    <t xml:space="preserve">Sairang to Lower Sihhmui(Sairang Police Station(NH 54) Lengpui Road)  </t>
  </si>
  <si>
    <t xml:space="preserve">Arpu Veng to Tlang Veng(Sihphir Urban Primary Health Centre)  </t>
  </si>
  <si>
    <t xml:space="preserve">Sihphir Lower Lane(Indoor Stadium Indoor Stadium)    </t>
  </si>
  <si>
    <t>Approach Road to MKVI Zemabawk(KVI Peng KVI)</t>
  </si>
  <si>
    <t>CRPF Camp to Kailiana Road at Thuampui(BRTF Complex Kailiana Road)</t>
  </si>
  <si>
    <t>Approach Road to Ramhlun N Cemetry at Zemabawk(Sericulture Gate Zemabawk N Thlanmual)(Part 1)</t>
  </si>
  <si>
    <t>Approach Road to Ramhlun N Cemetry at Zemabawk(Waiting Shed Sericulture Complex)(Part 2)</t>
  </si>
  <si>
    <t>Basketball Court to Zotui at Durtlang(Basketball Court Lalchhuana(L) House)</t>
  </si>
  <si>
    <t>Approach Road to Special Blind School  at Durtlang(Thuampui Selesih Road Special Blind School)</t>
  </si>
  <si>
    <t>Approach Road to Lower Zotui Veng at Durtlang Leitan(Zotui Kawng Pu Dokhumas House)</t>
  </si>
  <si>
    <t>Zuangtui PWD Complex Internal Road(Govt School Zuangtui PWD Complex Main Road)</t>
  </si>
  <si>
    <t>Approach Road to Cheuva Hill at Thuampui(Old Pushpak Cinema Hall C.Lalchhuana House)</t>
  </si>
  <si>
    <t>Approach Road to Thuampui Cemetry(BRTF Complex Thuampui Cemetry)</t>
  </si>
  <si>
    <t>Approach Road to Biak in at Zemabawk High school Veng(Biak In Workshop)</t>
  </si>
  <si>
    <t>Zemabawk Vengthar Road(Anganwadi Center II RIPANS Road)</t>
  </si>
  <si>
    <t>Thangruma House to Hualhmuna House at Sihphir Venghlun(Hualhnuna House Thangrumas House)</t>
  </si>
  <si>
    <t>Approach Road SBI Office to Sihphir Lower Lane Road(SBI Office Sihphir Lower Lane)</t>
  </si>
  <si>
    <t>Approach Road to Zuangtui Vengthar(Zuangtui Main Road Zuangtui Vengthar)</t>
  </si>
  <si>
    <t>YMA Road at Hunthar Veng(Kapkimas House Darzualas House)</t>
  </si>
  <si>
    <t>MHNL Road to Kangthelkawn at Chawnpui(MHNL Road Kangthelhkawn)</t>
  </si>
  <si>
    <t>Ebenezar to Kangthelhkawn at Chawnpui(Ebenezar Kangthelhkawn)</t>
  </si>
  <si>
    <t>MZU Road to Luangmual Cemetry(MZU Road Cemetry)</t>
  </si>
  <si>
    <t>Ramrikawn to Zihnghal Kawn via Sub Station(Ramrikawn Zihnghal Kawn Peng)(Part 1)</t>
  </si>
  <si>
    <t>Ramrikawn to Zihnghal Kawn via Sub Station(Ruata Sailo House Zihnghal Kawn)(Part 2)</t>
  </si>
  <si>
    <t>PTC Lungverh to Power Grid(PTC IR Bn Liando Resort Junction)</t>
  </si>
  <si>
    <t>Approach Road to Edenthar Cemetry 2(Edenthar Cemetry)</t>
  </si>
  <si>
    <t>BT Bakery to Turning Point via Middle School  Hunthar(Police Station Turning Point)</t>
  </si>
  <si>
    <t>Approach Road to PHC at Sairang(Tlawng Peng PHC Sairang)</t>
  </si>
  <si>
    <t>Chanmari West to NH 54(Chanmari West NH 54 Peng NH 54)</t>
  </si>
  <si>
    <t>Approach Road to Ainawn Street at Hunthar Veng(Ainawn Peng Zama Garage)</t>
  </si>
  <si>
    <t>Approach Road to Chawnpui Tlang Veng(Chawnpui MHNL Road)</t>
  </si>
  <si>
    <t>Approach Road to Gansabra at Luangmual(K Vanlalzauvas House Gan Sabra)</t>
  </si>
  <si>
    <t>Sairang Zero Point to Dawrpuiveng( Rochhing Road)(Sairang Zero Point Sairang Dawrpui)</t>
  </si>
  <si>
    <t>Approach Road to St Pio Church Sairang(Sairang Dawrpui Pu Kawlhliras House)</t>
  </si>
  <si>
    <t>Sakawrtuichhun Internal Road(PCI to Bus Turning Point)(Sakawrtuichhun Bus Turning Point)(Part 1)</t>
  </si>
  <si>
    <t>Sakawrtuichhun Internal Road(PCI to Bus Turning Point)(Zawlbuk YMA Sakawrtuichhun)(Part 2)</t>
  </si>
  <si>
    <t>Approach Road to PHC Sairang(Sairang police station(NH)) Sairang PHC)</t>
  </si>
  <si>
    <t>Approach Road to R.Tlawng Sairang(NH 54 Tlawng River)</t>
  </si>
  <si>
    <t>TOTAL  OF SATTELITE TOWN ROAD:</t>
  </si>
  <si>
    <t xml:space="preserve">Zuangtui to Muthi (Zuangtui - Muthi road)      </t>
  </si>
  <si>
    <t xml:space="preserve">Approach Road to Chamdur at Sihphir(Sihphir Road Chamdur)      </t>
  </si>
  <si>
    <t xml:space="preserve">Approach Road to Tuirial Airfiled(NH 54 Air Field)    </t>
  </si>
  <si>
    <t xml:space="preserve">Sihphir Nausel Road(Sihphir Nausel Field)      </t>
  </si>
  <si>
    <t>Approach Road to Aisih Ruam at Tlawng River(Saizahawlas Boarding Scl Tlawng River)</t>
  </si>
  <si>
    <t>SLNO.</t>
  </si>
  <si>
    <t>Aizawl Thenzawl Lunglei Road (Kulikawn  Silaimual) (Kulikawn  Silaimual)</t>
  </si>
  <si>
    <t xml:space="preserve">Hualngohmun to Samtlang Road(Hualngohmun Samtlang)      </t>
  </si>
  <si>
    <t xml:space="preserve">Aizawl Reiek W.Lungdar Road(Mission Veng W.Lungdar)      </t>
  </si>
  <si>
    <t xml:space="preserve">Approach Road to Alpine Hut at S.Hlimen(S.Hlimen   Melthum field)    </t>
  </si>
  <si>
    <t xml:space="preserve">Approach Road to Pika Road(Kulikawn Kulikawn)      </t>
  </si>
  <si>
    <t xml:space="preserve">Approach to PHC Lungleng(North lungleng North lungleng PHC)      </t>
  </si>
  <si>
    <t xml:space="preserve">Approach Road to Mauhakkawn to Tuikhuahtlang Cemetry  S.Hlimen(Mauhakkawn Cemetry S.Hlimen)      </t>
  </si>
  <si>
    <t xml:space="preserve">Approach Road to Huanbial Veng to Venglai kawn at S.Hlimen(Huanbial S.Hlimen Venglai)      </t>
  </si>
  <si>
    <t xml:space="preserve">Approach Road to Community Hall Saikhamakawn(Saikhamakawn Community Hall)      </t>
  </si>
  <si>
    <t xml:space="preserve">Mission Vengthlang to Pika Road(Kulikawn Church Mission Vengthlang Kawn)    </t>
  </si>
  <si>
    <t xml:space="preserve">Approach Road from Hridaikawn to Lalnghakliana School Tlangnuam(Hridaikawn Block Veng)    </t>
  </si>
  <si>
    <t xml:space="preserve">Approach Road to Hridaikawn to Power Sub Station(Hridaikawn Block Veng)      </t>
  </si>
  <si>
    <t xml:space="preserve">Bethlehem Vengthlang Ring Road(Bethlehem Vengthlang Bethlehem Vengthlang)    </t>
  </si>
  <si>
    <t xml:space="preserve">Bethlehem Vengthlang Taxi Stand (Lower) to VL Chhunga Tuikhur(Bethlehem VengthlangTaxi Stand VL Chhunga Tuikhur)    </t>
  </si>
  <si>
    <t xml:space="preserve">Sihtuikhur to Aizawl Bypass Road(Sihtuikhur B.S Farm)    </t>
  </si>
  <si>
    <t xml:space="preserve">Approach Road to Bethlehem Vengthlang Playfield(Bethlehem Vengthlang Bethlehem Vengthlang Playfield)    </t>
  </si>
  <si>
    <t xml:space="preserve">Bethlehem Vengthlang to Armed Veng South(Bethlehem Vengthlang Armed Veng South)      </t>
  </si>
  <si>
    <t xml:space="preserve">Approach Road to Bethlehem Vengthlang Playfield from High School Road(Bethlehem Vengthlang Playfield  High School Road)  </t>
  </si>
  <si>
    <t xml:space="preserve">Bethlehem Vengthlang to Lower Thingdawlruam(Bethlehem Vengthlang Lower Thingdawlruam)      </t>
  </si>
  <si>
    <t xml:space="preserve">Bethlehem Vengthlang to Upper Thingdawlruam(Bethlehem Vengthlang Upper Thingdawlruam)      </t>
  </si>
  <si>
    <t xml:space="preserve">Treasury Square to Sikulpuikawn via Upper Republic  (Treasury Square Sikulpuikawn)    </t>
  </si>
  <si>
    <t xml:space="preserve">Pangi Junction to PU College Road(Pangi Junction   PU College)    </t>
  </si>
  <si>
    <t xml:space="preserve">PU College Internal Road(PU College PU College Field)      </t>
  </si>
  <si>
    <t xml:space="preserve">College Vengthlang Approach Road (PUC to College Vengthlang Road)(College Veng College Vengthlang)      </t>
  </si>
  <si>
    <t xml:space="preserve">CP Road from ARCBR Rest House Chite Road via Thingdawlruam upto College Veng(BethlehemVengthlang PU College Campus)      </t>
  </si>
  <si>
    <t xml:space="preserve">Bethlehem Nikang Veng Approach Road(Bethlehem   Nikang Veng)    </t>
  </si>
  <si>
    <t xml:space="preserve">Bethlehem Vengthlang Internal Road(Bethlehem Vengthlang Bethlehem Vengthlang)      </t>
  </si>
  <si>
    <t xml:space="preserve">Bethlehem Vengthlang High School to Tuithiang  Veng(Bethlehem Vengthlang High School Tuithiang  Veng)  </t>
  </si>
  <si>
    <t xml:space="preserve">Sihtuikhur to Tuithiang(Sihtuikhur Tuithiang)      </t>
  </si>
  <si>
    <t xml:space="preserve">Approach Road to Bethlehem Vengthlang High School(Bethlehem Vengthlang Bethlehem Vengthlang High School)    </t>
  </si>
  <si>
    <t xml:space="preserve">College Veng Field to Central High School(College Veng Field Central High School)      </t>
  </si>
  <si>
    <t xml:space="preserve">Approach Road to Central Hall  Venghlui(Venghlui Venghlui)      </t>
  </si>
  <si>
    <t xml:space="preserve">Venghlui Approach Road(Venghlui Venghlui)      </t>
  </si>
  <si>
    <t xml:space="preserve">PU College to Bethlehem Vengthlang Kawn(PU College Bethlehem Vengthlang Kawn)      </t>
  </si>
  <si>
    <t xml:space="preserve">Approach Road to Kulikawn Thlanmual(Model Veng Model Veng)      </t>
  </si>
  <si>
    <t xml:space="preserve">Approach Road to Kulikawn Hospital(Kulikawn Church Kulikawn Hospital)      </t>
  </si>
  <si>
    <t xml:space="preserve">Approach Road to Zobawm Veng Kulikawn(Kulikawn   Kulikawn)    </t>
  </si>
  <si>
    <t xml:space="preserve">Approach Road to ICDS Complex at Tlangnuam(Tlangnuam Tlangnuam)      </t>
  </si>
  <si>
    <t xml:space="preserve">Approach Road to PHE Pump House at Tlangnuam  (Tlangnuam Tlangnuam)    </t>
  </si>
  <si>
    <t xml:space="preserve">Approach Road to Presby. Church Tlangnuam(Tlangnuam Tlangnuam)      </t>
  </si>
  <si>
    <t xml:space="preserve">Approach Road to Tlangnuam Playfield(Tlangnuam Tlangnuam)      </t>
  </si>
  <si>
    <t xml:space="preserve">Mission Vengthlang Ring Road(Mission Vengthlang Mission Vengthlang)      </t>
  </si>
  <si>
    <t xml:space="preserve">Old Theological College to Tlangveng at Mission Vengthlang(Old Theological College Mission Vengthlang Kawn)      </t>
  </si>
  <si>
    <t xml:space="preserve">Approach Road to Ramthar Hostel  Mission Vengthlang(Synod High School Mission Vengthlang)      </t>
  </si>
  <si>
    <t xml:space="preserve">Courtzawl to Tlawng Road(Courtzawl Tlawng Road)      </t>
  </si>
  <si>
    <t xml:space="preserve">Mission Vengthlang Damphei to Tlawng Road(Mission Vengthlang Mission Vengthlang)      </t>
  </si>
  <si>
    <t xml:space="preserve">Approach Road to Kulikawn to Saikhamakawn via Hridaikawn(Kulikawn Church Saikhamakawn)      </t>
  </si>
  <si>
    <t xml:space="preserve">Vailui Road at Mission Vengthlang(Vailui Vailui)      </t>
  </si>
  <si>
    <t>Lawipu to Tlawng Road(Lawipu Lawipu)(Part 1)</t>
  </si>
  <si>
    <t xml:space="preserve">Maubawk to Lawipu(Maubawk Lawipu)      </t>
  </si>
  <si>
    <t xml:space="preserve">Lawipu to Bungkawn Camping Centre(Lawipu Bungkawn Camping Centre)      </t>
  </si>
  <si>
    <t xml:space="preserve">Lawipu Internal Road(Lawipu Govt.Primary School Lawipu)    </t>
  </si>
  <si>
    <t xml:space="preserve">Bungkawn to Maubawk(Bungkawn Maubawk)      </t>
  </si>
  <si>
    <t xml:space="preserve">Approach Road to CID Complex at Bungkawn(Bungkawn Bungkawn)      </t>
  </si>
  <si>
    <t xml:space="preserve">Bungkawn YMA Road(Bungkawn Maubawk)      </t>
  </si>
  <si>
    <t xml:space="preserve">Canteen Kual to Sikulpuikawn via Khatlakawn(Canteen Kual Sikulpuikawn)      </t>
  </si>
  <si>
    <t xml:space="preserve">Bazar Bungkawn to Sikulpuikawn via MG Road(Bazar Bungkawn Sikulpuikawn)      </t>
  </si>
  <si>
    <t xml:space="preserve">Approach Road to District Court at Treasury Square(Treasury Square District Court)      </t>
  </si>
  <si>
    <t xml:space="preserve">Approach Road to S.P Office at Treasury Square(Treasury Square S.P Office)    </t>
  </si>
  <si>
    <t xml:space="preserve">Northern Gate of Raj Bhavan to Tennis Court(Raj Bhavan Tennis Court)      </t>
  </si>
  <si>
    <t xml:space="preserve">Approach Road to M.L.A Hostel(Tennis Court M.L.A Hostel)      </t>
  </si>
  <si>
    <t xml:space="preserve">Approach Road to Circuit House(Tennis Court Circuit House)      </t>
  </si>
  <si>
    <t xml:space="preserve">Approach Road to A.D.M (J) Quarter (BSNL Office)(A.D.M (J) Quarter (BSNL Office) Khatla)    </t>
  </si>
  <si>
    <t xml:space="preserve">Raj Bhawan Internal Road(North Gate Raj Bhawan South Gate Raj Bhawan)      </t>
  </si>
  <si>
    <t xml:space="preserve">Sikulpuikawn to Mission Veng Presbyterian Church (Saptawni Road  Pi Tei Road)(Sikulpuikawn Mission Veng Presbyterian Church)    </t>
  </si>
  <si>
    <t xml:space="preserve">Sikulpuikawn to City Hospital Road (Theipalingkawh Road)(Sikulpuikawn Mission Veng)    </t>
  </si>
  <si>
    <t xml:space="preserve">Nursery to Maubawkkawn(Nursery Bungkawn Nursery)      </t>
  </si>
  <si>
    <t xml:space="preserve">Mission Veng to Nursery Road via City Hospital (Kawltheihuan Road)(Mission Veng Nursery)      </t>
  </si>
  <si>
    <t xml:space="preserve">Nursery Lower Lane Road(Nursery Veng Nursery Veng)      </t>
  </si>
  <si>
    <t xml:space="preserve">Nursery to Mission Vengthlangkawn via Vailui(Nursery Mission Veng Kawn)      </t>
  </si>
  <si>
    <t xml:space="preserve">Khatla  Ring Road (Chawnga Road)(Khatla Kawn Khatla Kawn)      </t>
  </si>
  <si>
    <t xml:space="preserve">Khatla Bethel Road to Vety Hospital(Khatla Kawn Khatla Vety Hospital)      </t>
  </si>
  <si>
    <t xml:space="preserve">Approach Road to Police Headquarters   PHQ Internal Road(PHQ Khatla PHQ Khatla)      </t>
  </si>
  <si>
    <t xml:space="preserve">Approach Road to Bethel Veng Khatla(Khatla Khatla Bethel Veng)      </t>
  </si>
  <si>
    <t xml:space="preserve">Shivaji to Bungkawn Presbyterian Church(Khatla Bungkawn Church)      </t>
  </si>
  <si>
    <t xml:space="preserve">Approach Road to New Secretariat Complex(Khatla New Secretariat Complex)      </t>
  </si>
  <si>
    <t xml:space="preserve">MHNL Sec I (Maubawk Kawn Khatla)      </t>
  </si>
  <si>
    <t xml:space="preserve">New Secretariat Internal Roads(MPSC Office Zawl Zau New Capital Complex)      </t>
  </si>
  <si>
    <t xml:space="preserve">Bungkawn Vengthar to District Revenue Office at NECCO(Bungkawn Vengthar District Revenue Office)    </t>
  </si>
  <si>
    <t xml:space="preserve">ISPW Office to Khatla Thlanmual Road(ISPW Office Khatla Thlanmual)      </t>
  </si>
  <si>
    <t xml:space="preserve">Dintharkawn to New Secretariat Building(Dintharkawn New Secretariat Complex)      </t>
  </si>
  <si>
    <t xml:space="preserve">Dinthar Thlanmual to Kanaan Veng Road(Dinthar Thlanmual Kanan Veng Road)      </t>
  </si>
  <si>
    <t xml:space="preserve">Approach Road to Dinthar Thlanmual (Hipheia Road)  (Dinthar Road Hipheia Road)    </t>
  </si>
  <si>
    <t xml:space="preserve">Lower Dinthar to Tuikual (Aichhinga Road)(Lower Dinthar Aichunga Road)      </t>
  </si>
  <si>
    <t xml:space="preserve">Maubawk Baptist Church to Kawn Veng(Maubawk Maubawk)      </t>
  </si>
  <si>
    <t xml:space="preserve">MHNLSec III (Dinthar Kawn Dinthar Road)      </t>
  </si>
  <si>
    <t xml:space="preserve">Approach Road to S.A Motherless Babies Home at Tuikual(Temple Square Salvation Ceremony Territorial)    </t>
  </si>
  <si>
    <t xml:space="preserve">Tennis Court to Dinthar Road (Kaisara Road)(Tennis Court Dintharkawn)      </t>
  </si>
  <si>
    <t xml:space="preserve">Industries Directorate Office to MHNL Sec II (JL H S Road)(Industries Peng J.L College Road)      </t>
  </si>
  <si>
    <t xml:space="preserve">Khatla Field Approach Road(Khatla Khatla Field)      </t>
  </si>
  <si>
    <t xml:space="preserve">MHNL Sec II (Khatla North Dintharkawn)      </t>
  </si>
  <si>
    <t xml:space="preserve">Tuikual South Lower Lane(Tuikual South Tuikual South Lower Lane)    </t>
  </si>
  <si>
    <t xml:space="preserve">Approach Road to Hermon School(Dinthar Tlangveng Hermon School)      </t>
  </si>
  <si>
    <t xml:space="preserve">Approach Road to Dinthar Tlangveng(Dinthar Kawn Dinthar Tlangveng)      </t>
  </si>
  <si>
    <t xml:space="preserve">T.Sangkunga Road at Dinthar Tlang Veng(Dinthar Kawn T. Sangkunga House)      </t>
  </si>
  <si>
    <t xml:space="preserve">Approach Road to Mt. Garreth School at Dinthar(Hermon School Gareth School Dinthar)    </t>
  </si>
  <si>
    <t xml:space="preserve">A.O.C. to PWD Circle Office(Treasury Square PWD Office South)      </t>
  </si>
  <si>
    <t xml:space="preserve">Southern Gate of Raj Bhavan to Republic 6 B(Southern Gate of Raj Bhavan Republic Veng)    </t>
  </si>
  <si>
    <t xml:space="preserve">YMA Lungphun to Bethlehem Vengthlang Kawn(YMA Lungphun Bethlehem Vengthlang Kawn)      </t>
  </si>
  <si>
    <t xml:space="preserve">B. Lalrinawma Road  College Veng(College Veng B. Lalrinawma House)      </t>
  </si>
  <si>
    <t xml:space="preserve">Dartuahthanga Road  Mauhmun  College Veng(College Veng Dr. HT Lalremsanga House)      </t>
  </si>
  <si>
    <t xml:space="preserve">PCCF Office to Sikulpuikawn(PCCF Office Sikulpuikawn)      </t>
  </si>
  <si>
    <t xml:space="preserve">Approach Road to Lagislator Home(Tuikhuahtlang   Tuikhuahtlang)    </t>
  </si>
  <si>
    <t xml:space="preserve">Kulikawn to Sikulpuikawn(Kulikawn Sikulpuikawn)    </t>
  </si>
  <si>
    <t xml:space="preserve">Sikulpuikawn to Synod Conference Centre(Sikulpuikawn Synod Conference Centre)      </t>
  </si>
  <si>
    <t xml:space="preserve">Sikulpuikawn to Synod Moderator Quarter(Sikulpuikawn Synod Moderator Quarter)      </t>
  </si>
  <si>
    <t xml:space="preserve">Synod Office to Sr. Executive Secretary Quarter(Mission Veng Synod Office Sr. Executive Secretary Quarter)    </t>
  </si>
  <si>
    <t xml:space="preserve">Mission Veng Bazar to Kulikawn via Dam Veng(Mission Veng Bazar Kulikawn)      </t>
  </si>
  <si>
    <t xml:space="preserve">Southern Gate of Raj Bhavan to E in C Office  Tuikhuahtlang(Southern Gate of Raj Bhavan E.I. C Office PWD)    </t>
  </si>
  <si>
    <t xml:space="preserve">Republic Kawipui to Mission Veng Bazar(Republic Kawipui Mission Veng Bazar)      </t>
  </si>
  <si>
    <t xml:space="preserve">Approach Road to AIR Station(Tuikhuahtlang AIR Station)      </t>
  </si>
  <si>
    <t xml:space="preserve">Republic to Venghnuai Playfield(Republic Veng Venghnuai Playfield)      </t>
  </si>
  <si>
    <t xml:space="preserve">Approach Road to Republic Playfield North(Republic Veng Republic Field)      </t>
  </si>
  <si>
    <t xml:space="preserve">Republic Playfield to College Veng(Republic Field College Veng)      </t>
  </si>
  <si>
    <t xml:space="preserve">Republic Playfield to Hawla Indoor Stadium(Republic Veng Hawla Indoor Stadium)      </t>
  </si>
  <si>
    <t xml:space="preserve">Republic Vengthlang to ITI (ITI Thlerpui)(Republic Veng ITI (Thlerpui))      </t>
  </si>
  <si>
    <t xml:space="preserve">Approach Road to Republic Playfield South(Republic Thlanmual Republic Playfield)      </t>
  </si>
  <si>
    <t xml:space="preserve">Venghnuai to Salem Zero Point(Venghnuai Mualpui Zero Point)      </t>
  </si>
  <si>
    <t xml:space="preserve">Approach Road to Salem Chhim Veng(Salem Veng Salem Chhim Veng)      </t>
  </si>
  <si>
    <t xml:space="preserve">Salem Diversion Road(Salem Veng Salem Veng)      </t>
  </si>
  <si>
    <t xml:space="preserve">Salem Thlanmual Road(Salem Veng Salem Thlanmual)      </t>
  </si>
  <si>
    <t xml:space="preserve">Salem Zero Point to Rajiv Gandhi Stadium(Mualpui Zero Point Rajiv Gandhi Stadium)      </t>
  </si>
  <si>
    <t xml:space="preserve">Approach Road to Muanna In Mualpui(Mualpui Muanna House)      </t>
  </si>
  <si>
    <t xml:space="preserve">Approach Road to Old Forensic Science  Mualpui(3RD BN MAP Gate Old Forensic Science)      </t>
  </si>
  <si>
    <t xml:space="preserve">3RD BN MAP Internal Road(3RD BN MAP Gate 3RD BN MAP Compound)      </t>
  </si>
  <si>
    <t xml:space="preserve">ITI Junction to Vengchhak Presbyterian Church(ITI Junction Vanhmingliana House)      </t>
  </si>
  <si>
    <t xml:space="preserve">ITI Ring Road(ITI Junction ITI Junction)      </t>
  </si>
  <si>
    <t xml:space="preserve">ITI Vengthar Approach Road(ITI Veng ITI Vengthar)      </t>
  </si>
  <si>
    <t xml:space="preserve">Tuikhuahtlang Taxi Stand to DC Bungalow(Tuikhuahtlang Taxi Stand DC Bungalow)      </t>
  </si>
  <si>
    <t xml:space="preserve">Approach Road to Maternity Centre at ITI(ITI Veng Maternity Centre at ITI)      </t>
  </si>
  <si>
    <t xml:space="preserve">ITI to Aizawl Bypass(ITI Veng Aizawl Bypass)      </t>
  </si>
  <si>
    <t xml:space="preserve">College Veng to ITI Junction(College Veng ITI Junction)      </t>
  </si>
  <si>
    <t xml:space="preserve">ITI Junction to Mualpui Zero Point(ITI Junction Mualpui Zero Point)      </t>
  </si>
  <si>
    <t xml:space="preserve">Approach Road to Speaker Bungalow Including Courtyard(Tuikhuahtlang Speaker Bungalow)      </t>
  </si>
  <si>
    <t xml:space="preserve">Salem Veng Presbyterian Church to Taivela Mual Road(Salem Veng Salem Veng Presbyterian Church)  </t>
  </si>
  <si>
    <t xml:space="preserve">Kulikawn Deng Street(Kulikawn Main Road Kulikawn Deng Street)      </t>
  </si>
  <si>
    <t xml:space="preserve">Tuikhuahtlang to Sikulpuikawn  Eastern Side(Sikulpuikawn Tuikhuahtlang Taxi Stand)      </t>
  </si>
  <si>
    <t xml:space="preserve">Thakthing Tlang Internal Road(Thakthing Tlang Thakthin Bazar)      </t>
  </si>
  <si>
    <t xml:space="preserve">Thakthing to Kulikawn via Vengchung(Thakthing Kulikawn Main Road)      </t>
  </si>
  <si>
    <t xml:space="preserve">Venghlui to Bethlehem (Upper)(Venghlui YMA Lungphun)  </t>
  </si>
  <si>
    <t xml:space="preserve">Dak Inpui to Venghlui(Dak Inpui Venghlui)      </t>
  </si>
  <si>
    <t xml:space="preserve">Hrawva School to Presbyterian Pastor Quarter  Venghlui(Venghlui Venghlui)      </t>
  </si>
  <si>
    <t xml:space="preserve">Venghlui Biak In to Republic Biak In(Venghlui Biak In Republic Biak In)      </t>
  </si>
  <si>
    <t xml:space="preserve">Venghlui to Republic (Vety) Road(Venghlui Republic Vety)      </t>
  </si>
  <si>
    <t xml:space="preserve">Venghlui to College Veng(Venghlui College Veng)      </t>
  </si>
  <si>
    <t xml:space="preserve">Hualtu Lodge to Lungli(Hualtu Lodge Lungli)      </t>
  </si>
  <si>
    <t xml:space="preserve">Rinna Kohhran to Lungli(Upper Republic Lungli)      </t>
  </si>
  <si>
    <t xml:space="preserve">ITI Mualmawi Ring Road I(Mualmawi ITI Veng)    </t>
  </si>
  <si>
    <t xml:space="preserve">ITI Baptist Biak In to LAD Picnic Spot(ITI Veng LAD Picnic Spot)      </t>
  </si>
  <si>
    <t xml:space="preserve">Approach Road to Mualmawi Church Northern Side(ITI Veng Mualmawi Church Northern Side)    </t>
  </si>
  <si>
    <t xml:space="preserve">ITI Mualmawi Ring Road II(Mualmawi Mualmawi Ring Road II)      </t>
  </si>
  <si>
    <t xml:space="preserve">ITI Mualmawi Ring Road III(Mualmawi Mualmawi Ring Road III)      </t>
  </si>
  <si>
    <t xml:space="preserve">H.Rammawia House to SA Temple Road(H.Rammawia House SA Temple Road)      </t>
  </si>
  <si>
    <t xml:space="preserve">Approach Road to Chief Secretary Bungalow(Tennis Court Chief Secretary Bungalow)      </t>
  </si>
  <si>
    <t xml:space="preserve">Approch Road to Govt. Aizawl College New Campus  (Mualpui Govt. Aizawl College New Campus)  </t>
  </si>
  <si>
    <t xml:space="preserve">Approach Road to Lungrem Tuikhur  Venghnuai(Venghnuai Lungrem Tuikhur)      </t>
  </si>
  <si>
    <t xml:space="preserve">Maubawk to Khatla Thlanmual(Maubawk Kawn Khatla Thlanmual)      </t>
  </si>
  <si>
    <t xml:space="preserve">Approach Road from Tlangnuam to Hridaikawn(Tlangnuam Kawn Hridaikawn)      </t>
  </si>
  <si>
    <t xml:space="preserve">Approac Road to V C house at Tlangnuam(Tlangnuam Tlangnuam)      </t>
  </si>
  <si>
    <t xml:space="preserve">Venghlui to Bethlehem (Lower)(Venghlui Lower Bethlehem)      </t>
  </si>
  <si>
    <t xml:space="preserve">Salem High School (Hrangchhunga HS) Approach Road(Salem Veng Salem High School )    </t>
  </si>
  <si>
    <t xml:space="preserve">Venghnuai Presbyterian Church to Aizawl Bypass Road via Sihpui Tuikhur(Venghnuai Sihpui Tuikhur)      </t>
  </si>
  <si>
    <t xml:space="preserve">Approach Road to Kulikawn to Sakhamakawn via Tlangnuam(Tlangnuam Saikhamakawn)      </t>
  </si>
  <si>
    <t xml:space="preserve">Approach Road to Gosen Veng Tlangnuam(Gosen Veng Gosen Veng)      </t>
  </si>
  <si>
    <t xml:space="preserve">Khatla South Presbyterian Church to Bungkawn High School(Khatla South Church Govt.Bungkawn High School)    </t>
  </si>
  <si>
    <t xml:space="preserve">ITI Internal Road(ITI Veng Mualmawi Church)      </t>
  </si>
  <si>
    <t xml:space="preserve">Falkland Internal Road at ITI (Falkland Street)(ITI Veng Mualmawi)      </t>
  </si>
  <si>
    <t xml:space="preserve">Approach Road to Thlanmual Road at S. Hlimen(S.Hlimen Venglai Thlanmual)      </t>
  </si>
  <si>
    <t xml:space="preserve">Lawipu to Tlawng Road(Lawipu Bulbule)(Part 2)      </t>
  </si>
  <si>
    <t xml:space="preserve">Subway Below Vanapa Hall(Treasury Square Temple Square)  </t>
  </si>
  <si>
    <t xml:space="preserve">Approach Road to S.R Valas House(Mission Vengthlang Mission Veng DYO Hall)      </t>
  </si>
  <si>
    <t xml:space="preserve">Hminglianis Bakery to V.L. Nghakas House Road at Mission Vengthlang(Mission Vengthlang V.L. Nghakas House)      </t>
  </si>
  <si>
    <t xml:space="preserve">C.L Rualas House to Tlawng Road(Mission Vengthlang Mission Vengthlang)      </t>
  </si>
  <si>
    <t xml:space="preserve">Temple to Vaivakawn upto Pu Hauvas Junction (Pu PC Zoramsanglianas House)(Temple Square Pu Hauvas Junction)      </t>
  </si>
  <si>
    <t xml:space="preserve">Pu Hauvas Junction (Pu PC Zoramsangliana House) to Dintharkawn Road(Pu Hauvas Junction Dintharkawn)      </t>
  </si>
  <si>
    <t xml:space="preserve">Zoramthangas House to Bethlehem Vengthlang Kawn(Bethlehem Taxi Stand Bethlehem Vengthlang Kawn)      </t>
  </si>
  <si>
    <t xml:space="preserve">F.Lalthlamuanas House to R.Hrangas House Upper Republic(Upper Republic Upper Republic)      </t>
  </si>
  <si>
    <t xml:space="preserve">Khatla South to Khatla East Road(Khatla East Khatla South)      </t>
  </si>
  <si>
    <t xml:space="preserve">Chhinga Veng to College Veng(Chhinga Veng College Veng Field)      </t>
  </si>
  <si>
    <t>Tuikhuahtlang Taxi Stand to R.Lalawias House(Tuikhuahtlang Taxi Stand R.Lalawias House)</t>
  </si>
  <si>
    <t>Rozamas House to Nokungis House at Venghlui (Thai Lane)(Venghlui Venghlui)</t>
  </si>
  <si>
    <t xml:space="preserve">Approach Road to Reiek Tourist Resort(Zokhuan   Cafetaria)(Reiek Zokhuan)      </t>
  </si>
  <si>
    <t xml:space="preserve">Approach Road to Reiek Play Field(Reiek Reiek Play Field)      </t>
  </si>
  <si>
    <t xml:space="preserve">Health Sub Centre to Khuangchera School at Ailawng(Ailawng Health Sub Centre Khuangchera School Ailawng)  </t>
  </si>
  <si>
    <t xml:space="preserve">Ailawng Internal Road(Ailawng Ailawng)      </t>
  </si>
  <si>
    <t xml:space="preserve">Approach Road to Reiek PHC via Supply Godown(Reiek Reiek PHC)      </t>
  </si>
  <si>
    <t xml:space="preserve">Samtlang Internal Road(Samtlang Samtlang)      </t>
  </si>
  <si>
    <t xml:space="preserve">Aizawl Bypass Road(Falkland Veng Zampuimanga)      </t>
  </si>
  <si>
    <t xml:space="preserve">Melthum  Samtlang  Lungleng Road(Melthum Lungleng)      </t>
  </si>
  <si>
    <t>Champhai Hmunhmeltha N.Khawbung Road(Champhai Hmunhmeltha)(Part 1)</t>
  </si>
  <si>
    <t>Champhai Hmunhmeltha N.Khawbung Road(Hmunhmeltha N.Khawbung)(Part 2)</t>
  </si>
  <si>
    <t xml:space="preserve">Champhai Khawbung upto R.Tuipui (CZ Road Champhai R.Tuipui) </t>
  </si>
  <si>
    <t>Approach Road to Rest House and 32 KV Sub  Station Khuangleng (Khuangleng 11 33 KV Substaion)</t>
  </si>
  <si>
    <t>Approach Road Lianchhiari Lunglentlang upto Thangchhuah Mual (Lianchhiari Lunglentlang Thangchhuah Mual)</t>
  </si>
  <si>
    <t>Approach Road to Helipad at Khuangleng (Khuangleng Helipad)</t>
  </si>
  <si>
    <t>Approach Road IB Farkawn (Farkawn IB Farkawn)</t>
  </si>
  <si>
    <t>Zawra Lung to Tourist Lodge via Godown Farkawn (Tourist Lodge Farkawn Zawra Lung)</t>
  </si>
  <si>
    <t>Zawra Lung to Thlanmual via Community Hall  Farkawn (Zawra Lung Farkawn)(Part 1)</t>
  </si>
  <si>
    <t>Zawra Lung to Thlanmual via Community Hall  Farkawn (Community Hall Farkawn Symmetry)(Part 2)</t>
  </si>
  <si>
    <t>Approach Road to PHC Farkawn (Farkawn PHC Farkawn)</t>
  </si>
  <si>
    <t>Approach Road to Playground Samthang (Samthang Playground Samthang)</t>
  </si>
  <si>
    <t>Farkawn Ruam to Assam Riffle Camp (Saron Veng Assam Riffle Camp)</t>
  </si>
  <si>
    <t>Khawbung Upper Main Road (Bethel Veng  Dinthar Veng)</t>
  </si>
  <si>
    <t>Approach Road to Forest RO Khawbung(Dinthar Veng Foest RO)</t>
  </si>
  <si>
    <t>Zawlbukkawn to CNV Road Khawbung (Zawlbukkawn to CNV Road)</t>
  </si>
  <si>
    <t>Approach Road to PHC Khawbung (Bung Veng PHC)</t>
  </si>
  <si>
    <t>Approach Road to BDO Complex Khawbung (Bethel Veng BDO Complex)</t>
  </si>
  <si>
    <t>Approach Road to Govt. Zawlsei M/S (Zawlsei M/S)</t>
  </si>
  <si>
    <t>Approach Road to Mini Sport Complex (Assam Riffle Camp Mini Sport Complex)</t>
  </si>
  <si>
    <t>Sasaw Road Khawbung (Kawn Veng CNV Junction)</t>
  </si>
  <si>
    <t>BDO Office Ring Road Ruantlang(Ruantlang High School BDO Office)</t>
  </si>
  <si>
    <t>Zote Internal Road(Zote BRTF Road BRTF Road)(Part 1)</t>
  </si>
  <si>
    <t>Zote Internal Road(Zote Rest House)(Part 2)</t>
  </si>
  <si>
    <t>Agri Cold Starage Approach Road(BRTF Road Agri Cold Storage)</t>
  </si>
  <si>
    <t>New Champhai to Tlangsam(New Champhai Tlangsam Presbyterian Church)</t>
  </si>
  <si>
    <t>DIET Approach Road(Zotlang DIET Office)(Part 1)</t>
  </si>
  <si>
    <t>DIET Approach Road(DIET Complex DIET Office)(Part 2)</t>
  </si>
  <si>
    <t>Zotlang Dawrkawn to DIET Approach Road via SSB Complex(DIET Approach Road Zotlang Presbyterian Church)(Part 1)</t>
  </si>
  <si>
    <t>Zotlang Dawrkawn to DIET Approach Road via SSB Complex(Zotlang Khawl Zotlang)(Part 2)</t>
  </si>
  <si>
    <t>Zotlang Dawrkawn to DIET Approach Road via SSB Complex(Zotlang Khawl Zotlang Khawl)(Part 3)</t>
  </si>
  <si>
    <t>Zotlang Dawrkawn to DIET Approach Road via SSB Complex(Zotlang Kawn Zotlang)(Part 4)</t>
  </si>
  <si>
    <t>Zotlang Dawrkawn to DIET Approach Road via SSB Complex(Zotlang Zotlang)(Part 5)</t>
  </si>
  <si>
    <t>Zotlang Dawrkawn to DIET Approach Road via SSB Complex(Zotlang Zotlang)(Part 6)</t>
  </si>
  <si>
    <t>Hmawngbungbu to 7th Day Approach Road(Dinthar Veng 7th Day Approach Road)</t>
  </si>
  <si>
    <t>Kanan Internal Road upto CNV Road via Seri(CNV Road Kanan Internal Road)</t>
  </si>
  <si>
    <t>Darthangvunga Pt. to Vengsang Presbyterian Church(Darthangvunga Pt. Vengsang Presbyterian Church)</t>
  </si>
  <si>
    <t>Awpui Bazar to Vety Road via LM M S(Awpui Bazar Vety Road)</t>
  </si>
  <si>
    <t>Dawrkaikawn to Agri Complex via SDEO Qtr.(Dawrkaikawn EE Office Irrigation)</t>
  </si>
  <si>
    <t>Sobji Bazar to SIB Complex via Rohnaas House(Sobji Bazar SIB Complex)</t>
  </si>
  <si>
    <t>Vengsang Presbyterian Church Vety Road via LAD Office(Vengsang Presbyterian Church Vety Road)</t>
  </si>
  <si>
    <t>Vengsang Presbyterian Church to Hospital via Thana(Hospital Veng Vengsang Presbyterian Church)</t>
  </si>
  <si>
    <t>T.T Road Champhai(T.T Road Aizawl Road)</t>
  </si>
  <si>
    <t>Taithuamas House Godown i.e Electric Sub Station (Approach Road to Tourist Lodge)(Taithuamas House Godown)(Part 1)</t>
  </si>
  <si>
    <t>Taithuamas House Godown i.e Electric Sub Station (Approach Road to Tourist Lodge)(Godown Road Tourist Lodge)(Part 2)</t>
  </si>
  <si>
    <t>Taithuamas House Godown i.e Electric Sub Station (Approach Road to Tourist Lodge)(Godown Road Electric Sub Station)(Part 3)</t>
  </si>
  <si>
    <t>Dawrkaikawn to Rintluangas House(Dawrkaikawn Rintluangas House)</t>
  </si>
  <si>
    <t>Approach Road to Hla kungpuimual Khawbung (Bung Veng Mizo Hla kungpuimual)</t>
  </si>
  <si>
    <t>CNV Road to Ruantlang Dawrkawn(CNV Road Ruantlang Dawrkawn)</t>
  </si>
  <si>
    <t>Bethel Vengthar to BRTF Road(Zote Kai)(Bethel Vengthar BRTF Road (Zote Kai))</t>
  </si>
  <si>
    <t>Darthangvung Pt. to BC Lalthlamuana Pt. via Chanem(Darthangvung Pt. BC Lalthlamuana Pt.)</t>
  </si>
  <si>
    <t>Kahrawt Field to Vengsang H S via PHE Office(Kahrawt Field Vengsang High School)</t>
  </si>
  <si>
    <t>DTO Office to PHE Road(DTO Office PHE Road)</t>
  </si>
  <si>
    <t>Lalbiakthangs House Community Hall(Lalbiakthangs House  Community Hall)</t>
  </si>
  <si>
    <t>F.Vanlalthlangliana House K.Lalnunzira House(F.Vanlalthlangliana House K.Lalnunziras House)</t>
  </si>
  <si>
    <t>H.Vanlaltlanas House PHC Building(H.Vanlaltlanas House PHC Building)</t>
  </si>
  <si>
    <t>PHC Road to High School at Hnahlan(PHC Road High School Hnahlan)</t>
  </si>
  <si>
    <t>Approach Road PWD IB(BRTF Road PWD IB)</t>
  </si>
  <si>
    <t>Approach Road to Govt.H S(BRTF Road Ngur Govt. High School)</t>
  </si>
  <si>
    <t>Approach Road to Presbyterian Church at Ngur(BRTF Road Ngur Govt.Primary School)</t>
  </si>
  <si>
    <t>Approach Road to Ngur Middle School(Ngur Ngur Middle School)</t>
  </si>
  <si>
    <t>Comunity Hall to R.Vanlalauva House(Hmunhmeltha Community Hall  R.Vanlalauva House)</t>
  </si>
  <si>
    <t>Approach Road SP Office at Keifangtlang(DC Complex SP Office)</t>
  </si>
  <si>
    <t>D.C Bangalow Approach Road(DC Complex DC Bungalow)</t>
  </si>
  <si>
    <t>DRDA Office Approach Road(DRDA Gate DRDA Office)</t>
  </si>
  <si>
    <t>Chokakawr to Hmunhmeltha Road near Chhangphut Field(Chokakawr Hmunhmeltha Road)</t>
  </si>
  <si>
    <t>Pi Auvis House to Venglai Thlanmual via Venglai Presbyterian Church(Pi Auvis House Venglai Thlanmual)</t>
  </si>
  <si>
    <t>Venglai M S to Upa Lalrumas House(Venglai M S Upa Lalrumas House)(Part 1)</t>
  </si>
  <si>
    <t>Venglai M S to Upa Lalrumas House(College Road Upa Lalrumas House)(Part 2)</t>
  </si>
  <si>
    <t>Govt.Champhai College to TNT Road Champhai(Govt.Champhai  College TNT Champhai)(Part 1)</t>
  </si>
  <si>
    <t>Govt.Champhai College Canteen to TNT Road Champhai(CHSS Champhai College Road)(Part 2)</t>
  </si>
  <si>
    <t>Taithuamas House to Vengthlang Thlanmual via PCS School(Taithuamas House Govt.Champhai College)</t>
  </si>
  <si>
    <t>Approach Road to Champhai Playground upto Pavillion(Champhai College Road Champhai Playground)</t>
  </si>
  <si>
    <t>DM Hospital to PCS School(Darthangvung Pt. Venglai Road)(Part 1)</t>
  </si>
  <si>
    <t>DM Hospital to PCS School(Venglai Road PCS School)(Part 2)</t>
  </si>
  <si>
    <t>7th Day Pastor Quarters to Community Hall(7th Day Pastor Quarters Community Hall)</t>
  </si>
  <si>
    <t>Approach Road to DC Complex at Keifangtlang(Hmunhmeltha Road DC Complex)(Part 1)</t>
  </si>
  <si>
    <t>Approach Road to DC Complex at Keifangtlang(DC Complex Hmunhmeltha Road)(Part 2)</t>
  </si>
  <si>
    <t>Selluaias Traffic Point to Govt.Champhai College  Road(Selluaias Traffic Point Govt.Champhai College)</t>
  </si>
  <si>
    <t>College Road to Damaska via Champhai H S(College Road Damaska)</t>
  </si>
  <si>
    <t>Khawhluna Point Bethel to Thangvelas House(Khawhluna Point Bethel Thangvelas House)</t>
  </si>
  <si>
    <t>Tuipui Bazar to College Road(Tupui Bazar College Road)</t>
  </si>
  <si>
    <t>Selluaia Point to Darthangvunga Point(Selluaias Traffic Point Darthangvunga Point)</t>
  </si>
  <si>
    <t>P.C Zohlira House to Dr.Zatluanga House Venglai(P.C Zohlira House Dr.Zatluanga House)</t>
  </si>
  <si>
    <t>Chawngrumas House to College Road via Pi Tuanis House(Chawngrumas House College Road)</t>
  </si>
  <si>
    <t>Awmpui Bazar to Pu Lalkima House via Upa Lalnghinglovas House(Awmpui Bazar Pu Lalkima House)</t>
  </si>
  <si>
    <t>Vengthlang North Presbyterian Church to Lalengas  House(Vengthlang North Presbyterian Church Lalengas  House)</t>
  </si>
  <si>
    <t>Upa Langhinglova House to Asanga House(UPA Langhinglova House Asanga House)</t>
  </si>
  <si>
    <t>Vengthlang Presbyterian Church to Sobji Bazar Peng(Darthangvunga Point Awpui Bazar)</t>
  </si>
  <si>
    <t>Champhai to Hmunhmeltha(Hospital Falkawn)(Hospital Veng Humnhmeltha Road)</t>
  </si>
  <si>
    <t>Vengsang Presbyterian Church to Hospital(Vengsang Presbyterian Church District Hospital)</t>
  </si>
  <si>
    <t>Agri Rest House to Hospital via Zamadar Thlanmual(Agri Rest House Hospital Veng)</t>
  </si>
  <si>
    <t>Approach Road to Agri Rest House(Vengsang Presbyterian Church Agri Rest House)</t>
  </si>
  <si>
    <t>Vengsang Presbyterian Church to Excise Office(Kahrawt Field Excise Office)</t>
  </si>
  <si>
    <t>Telecom to Excise Office(Telecom Office Excise Office)</t>
  </si>
  <si>
    <t>Approach Road to Helipad(Hospital Veng Helipad)(Part 1)</t>
  </si>
  <si>
    <t>Lalthangas House to K.Rodingas House Vengsang(Lalthangas House  K.Rodingas House)</t>
  </si>
  <si>
    <t>Lallianas House to Lunghnemas House Vengsang(Lallianas House Lunghnemas House)</t>
  </si>
  <si>
    <t>Vety to Falkawn via SDPO Qtrs(EE Office Irrigation Falkawn)</t>
  </si>
  <si>
    <t>SDPO Qtrs Approach Road(SDPO Qtrs Approach Road SDPO Qtrs)</t>
  </si>
  <si>
    <t>Vengsang Presbyterian Church to Vety Road via SSA Office(Vengsang Presbyterian Church Vety Road)</t>
  </si>
  <si>
    <t>Approach Road to Helipad(New Champhai Helipad Gate)(Part 2)</t>
  </si>
  <si>
    <t>Kahrawt Presbyterian Church to Baptist Church(Kahrawt Presbyterian Church Baptist Church)</t>
  </si>
  <si>
    <t>Dawrkaikawn to Thlerpui via Baptist Church(Dawrkaikawn Thlerpui)</t>
  </si>
  <si>
    <t>Dawrkaikawn to Vety Road via Sobji Bazar(Dawrkaikawn Vety Road)</t>
  </si>
  <si>
    <t>Approach Road to Town Hall(IB Veng Champhai Town Hall)</t>
  </si>
  <si>
    <t>Link Road below Champhai Town Hall(Vengthlang IB Veng)</t>
  </si>
  <si>
    <t>Chanem Ring Road(Chanem Building Chanem) (Part 1)</t>
  </si>
  <si>
    <t>Chanem Ring Road(Chanem Sobji Bazar)(Part 2)</t>
  </si>
  <si>
    <t>Sobji Bazar to K.Lalzawnglianas House(Vety Road K.Lalzawnglianas House)</t>
  </si>
  <si>
    <t>New Champhai DK Point(New Champhai Selluaias Traffic Point)</t>
  </si>
  <si>
    <t>Bethel Kawn to SP Qtrs.(Bethal Kawn SP Quarter Gate)(Part 1)</t>
  </si>
  <si>
    <t>Bethel Kawn to SP Qtrs.(SP Complex SP Quarter)(Part 2)</t>
  </si>
  <si>
    <t>Thingsulthliah Kawn to DFO Qtrs.(Thingsulthliah Kawn DFO Quarters)(Part 1)</t>
  </si>
  <si>
    <t>Thingsulthliah Kawn to DFO Qtrs.(Rest House Bunglow Road)(Part 2)</t>
  </si>
  <si>
    <t>Treasury Complex Approach Road(Treasury Complex Treasury Office)</t>
  </si>
  <si>
    <t>Approatch Road to Fisheries Godown at Vengthar(Treasury Complex Vengthar)(Part 1)</t>
  </si>
  <si>
    <t>Approatch Road to Fisheries Godown at Vengthar(Vengthar Fisheries Godown)(Part 2)</t>
  </si>
  <si>
    <t>DFO Qrts.to I and PR Complex(Treasury Office I and PR Complex)</t>
  </si>
  <si>
    <t>DFO Quarter  to Chauleng Veng(DFO Quarter Chauleng Veng)</t>
  </si>
  <si>
    <t>Approach Road to Treasury Office Complex(Chauleng Chauleng Veng)</t>
  </si>
  <si>
    <t>Parish Hall Approach Road(Chhurahmun Parish Hall)</t>
  </si>
  <si>
    <t>T.Thanga House to Bethel Mission School  via Churahmun(T.Thanga House Bethel Mission School)</t>
  </si>
  <si>
    <t>Bethel Veng Playground Chung Road Chhura Hmun  Champhai(Bethel Chhurahmun Bethel Veng Playground)</t>
  </si>
  <si>
    <t>Approach Road to Baptist Church at Bethel(Bethel Veng Baptist Church)</t>
  </si>
  <si>
    <t>PWD Complex Bethel(EE Residence PWD Complex)(Part 1)</t>
  </si>
  <si>
    <t>PWD Complex Bethel(PWD Complex IB PWD Office)(Part 2)</t>
  </si>
  <si>
    <t>PWD Complex Bethel(PWD IB Gate PWD IB)(Part 3)</t>
  </si>
  <si>
    <t>Bethel Kawn to DFO Office(Eastern)(Bethel Kawn DFO Office(Eastern))</t>
  </si>
  <si>
    <t>Chhurahmun to SDEO Office(Chhurahmun SDEO Office)</t>
  </si>
  <si>
    <t>Pathanga House to Thingsulthliah(Western)(Pathangas House Thingsulthliah(Western))</t>
  </si>
  <si>
    <t>Sap Sakei Lamlian Road(Vengthar Kanan Cymmetery)</t>
  </si>
  <si>
    <t>Circuit House Approach Road(Bethel Circuit House)(Part 1)</t>
  </si>
  <si>
    <t>Circuit House Approach Road(Bethel Khawhluna Point Bethel)(Part 2)</t>
  </si>
  <si>
    <t>R.Khawhluna Pt.Bethel to YMA Park via Seri Office(R.Khawhluna Pt. YMA Park)(Part 1)</t>
  </si>
  <si>
    <t>R.Khawhluna Pt.Bethel to YMA Park via Seri Office(Zion Veng Branch Ktr Presbyterian Church)(Part 2)</t>
  </si>
  <si>
    <t>Sericulture Office Approach Road Zion Veng(Zion Veng Sericulture Office)</t>
  </si>
  <si>
    <t>Approach Road to Bethel Presbyterian Church(Bethel Approach Road  Bethel Presbyterian Church)</t>
  </si>
  <si>
    <t>Electric Presbyterian Church to Vaihmun(Electric Presbyterian Church Vaihmun)</t>
  </si>
  <si>
    <t>Vanbawia Building to C.Denga Colony(C.Denga Colony Vanbawia Building)</t>
  </si>
  <si>
    <t>DK Traffic Point to Kannan Junction(DK Traffic Point Kannan Junction)</t>
  </si>
  <si>
    <t>Chalchung Run to Tuipui Bazar(Chalchung Run Tuipui Bazar)</t>
  </si>
  <si>
    <t>Approach Road to Power House(Tuipui Bazar Power House)(Part 1)</t>
  </si>
  <si>
    <t>Approach Road to Power House(Sap sakei lamlian Electric Veng Champai)(Part 2)</t>
  </si>
  <si>
    <t>Approach Road to Power House(Electric Veng Champai Power House Complex)(Part 3)</t>
  </si>
  <si>
    <t>Darthangvunga Pt. to BRTF Road(via Kanan)(Darthangvunga Pt. BRTF Road)</t>
  </si>
  <si>
    <t>Dawkaikawn to Kahrawt Cemetery via Post Office(Dawrkai Kawn Kahrawt Cemetry)</t>
  </si>
  <si>
    <t>Dawrkaikawn to Indoor Stadium(Central Road)(Dawrkai Kawn Indoor Stadium)</t>
  </si>
  <si>
    <t>Kahrawt UPC Church to FVL Kamlovas House(Kahrawt UPC Church FVL Kamlovas House)</t>
  </si>
  <si>
    <t>Kahrawt Circular Road(Dawrkai Kawn Near Kahrawt UPC Church)</t>
  </si>
  <si>
    <t>B.C Lalthlamuanas House to Savation Hall Kahrawt(BC Lalthlamuani House Salvation House Kahrawt)</t>
  </si>
  <si>
    <t>Kahrawt Field to K.Lalrinmawias House(Kahrawt Field K.Lalrinmawias House)</t>
  </si>
  <si>
    <t>Approach Road to Mizofed LPG Kahrawt  (Mizofed LPG Approach Road Mizofed LPG Kahrawt)</t>
  </si>
  <si>
    <t>Thana Kawr to Industry Office via Liana Veng(Thana Kawr Vengsang)(Part 1)</t>
  </si>
  <si>
    <t>Thana Kawr to Industry Office via Liana Veng(Industry Office Vengsang)(Part 2)</t>
  </si>
  <si>
    <t>EE PHE Qtrs Approach Road(PHE Complex PHE EE Quarter)</t>
  </si>
  <si>
    <t>Rochungnungi House to Thangpuii House IB Veng(Rochungnungi House Thangpuii House)</t>
  </si>
  <si>
    <t>Bethel Pump House Ring Road(Vengthar Bethel Pump House)</t>
  </si>
  <si>
    <t>Pasumas House to Holy Cross School(Pasumas House Holy Cross School Kawn)</t>
  </si>
  <si>
    <t>Holy Cross Complex to Holy Cross School(Holy Cross Complex Holy Cross School Gate)</t>
  </si>
  <si>
    <t>Holy Cross Approach Road(Approach Road Holy Cross Boys Hostel)</t>
  </si>
  <si>
    <t>Tlangnuam Approach Road(Holy Cross School Kawn Tlangnuam)</t>
  </si>
  <si>
    <t>Khawkulh Approach Road(Approach Road Khawkulh)</t>
  </si>
  <si>
    <t>Approach Road to Tourist Lodge(Vaihmun Tourist Lodge)</t>
  </si>
  <si>
    <t>Diversion Road (North Side) near Tourist Lodge at Champhai(Vaihmun Diversion Road(North Side))</t>
  </si>
  <si>
    <t>Zote Internal Road(Zote BRTF Road Sub Center)(Part 3)</t>
  </si>
  <si>
    <t>Zote Internal Road(Zote Govt.T.M High School)(Part 4)</t>
  </si>
  <si>
    <t>Thlanmual Tiau Lui(Thlanmual Tiau Lui) Zokhawthar</t>
  </si>
  <si>
    <t>Approach Road to Tourist Lodge at Zokhawthar (Zokhawthar Tourist Lodge)</t>
  </si>
  <si>
    <t>Approach Road to Sub Jail(Aizawl Road(Petrol Pump) District Jail)</t>
  </si>
  <si>
    <t>Mizofed Petrol Pump Approach Road(Aizawl Road Mizofed Petrol Pump)</t>
  </si>
  <si>
    <t>Approach Road to 100 MT Godown(Aizawl Road(Petrol Pump) MT Godown)</t>
  </si>
  <si>
    <t>Upa Zalianas House to F.Lalnunsiamas House Zotlang(BRTF Road  Zotlang Zotlang)(Part 1)</t>
  </si>
  <si>
    <t>Upa Zalianas House to F.Lalnunsiamas House Zotlang(Zotlang Farkley Veng BRTF Road Zotlang)(Part 2)</t>
  </si>
  <si>
    <t>Upa Zalianas House to F.Lalnunsiamas House Zotlang(Zotlang Zotlang Church)(Part 3)</t>
  </si>
  <si>
    <t>Upa Zalianas House to F.Lalnunsiamas House Zotlang(Zotlang Zotlang)(Part 4)</t>
  </si>
  <si>
    <t>Upa Zalianas House to F.Lalnunsiamas House Zotlang(ICDS Office Zotlang)(Part 5)</t>
  </si>
  <si>
    <t>ICDS Office to MED AIM Hospital Zotlang(ICDS Office MED AIM Hospital)(Part 1)</t>
  </si>
  <si>
    <t>ICDS Office to MED AIM Hospital Zotlang(Zotlang BRTF Road Zotlang)(Part 2)</t>
  </si>
  <si>
    <t>Zotlang Field Approach Road(Zotlang BRTF Road Zotlang Field)</t>
  </si>
  <si>
    <t>Ruantlang Dawrkawn to Mualveng Lower Road(Ruantlang Dawrkawn Mualveng Lower Road)</t>
  </si>
  <si>
    <t>Mualveng to Zotlang near Zari Dawr(Mualveng Zotlang)</t>
  </si>
  <si>
    <t>Mualveng Presbyterian Church Approach Road(Ruantlang Dawrkawn Ruantlang High School)</t>
  </si>
  <si>
    <t>Ruantlang Dawrkawn to CNV Road via Lersia Field(Ruantlang Dawrkawn CNV Road)</t>
  </si>
  <si>
    <t>Ruantlang Internal Road(Ruantlang Dawrkawn Ruantlang)(Part 1)</t>
  </si>
  <si>
    <t>Ruantlang Internal Road(Ruantlang Ruantlang)(Part 2)</t>
  </si>
  <si>
    <t>Ruantlang Internal Road(Ruantlang Dawrkawn Ruantlang)(Part 3)</t>
  </si>
  <si>
    <t>Zotlang Dawrkawn to Biakthanglianis House via Zotlang Presbyterian Church(Zotlang Biakthanglianis House)</t>
  </si>
  <si>
    <t>New Champhai Internal Road(World Bank Road New Champhai)(Part 1)</t>
  </si>
  <si>
    <t>New Champhai Internal Road(New Champhai New Champhai)(Part 2)</t>
  </si>
  <si>
    <t>New Champhai Internal Road(CZ Road Champhai New Champhai Field)(Part 3)</t>
  </si>
  <si>
    <t>New Champhai Internal Road(New Champhai Field BRTF Road  New Champhai)(Part 4)</t>
  </si>
  <si>
    <t>New Champhai Internal Road(BRTF Road New Champhai New Champhai)(Part 5)</t>
  </si>
  <si>
    <t>New Champhai Internal Road(New Champhai New Champhai Huan Chhung)(Part 6)</t>
  </si>
  <si>
    <t>Tlangsam Dawrkawn to Presbyterian Church via Zion Veng(Tlangsam Presbyterian Church Tlamgsam Dawrkawn)</t>
  </si>
  <si>
    <t>Tlangsam Dawrkawn to M S Ring Road(Tlangsam Dawrkawn M S Ring Road)</t>
  </si>
  <si>
    <t>Tlangsam Poliytechnic Approach Road(Tlangsam Polytechnic)</t>
  </si>
  <si>
    <t>Tekdenkawn(Northern Side) to Community Hall(Tekdenkawn Community Hall)</t>
  </si>
  <si>
    <t>BT Drug Store Sevenday Church Tlangsam(BT Drug Store Sevenday Church)</t>
  </si>
  <si>
    <t>Tlangsam Community Hall Approach Road(Community Hall Tlangsam)</t>
  </si>
  <si>
    <t>Tekdenkawn to Dinthar(Tekdenkawn Dinthar)</t>
  </si>
  <si>
    <t>Tlangsam Winery Approach Road(Tlangsam Winery)</t>
  </si>
  <si>
    <t>Approach Road to New Champhai Thlanmual II(Agri Cold Storage App.Road New Champhai Thlanmual II)</t>
  </si>
  <si>
    <t>Approach Road to R.Hranga H S at Kanan(Kanan Community Hall Govt.R.Hranga H S)</t>
  </si>
  <si>
    <t>Approach Road to Vengthlang Presbyterian Pastor Qtr.(Vengthlang Champai Vengthlang Presbyterian Pastor Qtr.)</t>
  </si>
  <si>
    <t>New Saron Veng to PHE Complex via Kahrawt Cemetery(New Saron Veng PHE Complex)</t>
  </si>
  <si>
    <t>YMA Run to College Road(YMA Run College Road)</t>
  </si>
  <si>
    <t>Approach Road to Town Hall Vaphai (Vaphai Community Hall)</t>
  </si>
  <si>
    <t>Bethel Veng Playground Chung Road  Chhura Hmun  Champhai(Chhura Hmun Lalbiakeliki House)</t>
  </si>
  <si>
    <t>Approach Road to Chhanchhuahna In at New Champhai(Zote Road Presbyterian Church)</t>
  </si>
  <si>
    <t>Road from Old DC Office Gate to MJA Office at Champhai(Bus Stand MJA Press Club Champhai)</t>
  </si>
  <si>
    <t>Tourist Lodge to New Champhai (Western Side)(Tourist Lodge Peng New Champhai)</t>
  </si>
  <si>
    <t>Approach Road to PWD Complex at Khuangleng (Khuangleng Wastingshed PWD Complex)</t>
  </si>
  <si>
    <t>Awmtea Road (Mualkawi Bazar Primary School Road)</t>
  </si>
  <si>
    <t>Appoach Road to Community Hall (Presbyterian Church Samthang Kawn)</t>
  </si>
  <si>
    <t>Khuangleng-Sesih-Lianpui (Khuangleng-Lianpui)</t>
  </si>
  <si>
    <t>Khuangleng to Leisenzo (Khuangleng-Leisenzo)</t>
  </si>
  <si>
    <t>Leithum - Sazep - Vangchhia (Thinghrangkawn Kawtchhuahropui)</t>
  </si>
  <si>
    <t>Zawlsei Khuangthing Thekpui Thekte (Zawlsei   Khuangthing) (Part 1)</t>
  </si>
  <si>
    <t>Zawlsei-Khuangthing-Thekpui Thekte (Khuangthing Khuangthing)(Part 2) (Kutcha road)</t>
  </si>
  <si>
    <t>Khuangleng Buang(Khuangleng Buang) (CC road)</t>
  </si>
  <si>
    <t>Khuangleng-Vanzau-Bungzung (Thinghrangkawn to Bungzung)</t>
  </si>
  <si>
    <t>Bungzung to Zawngtetui (Bungzung - Zawngtetui)</t>
  </si>
  <si>
    <t>Hnahlan Tualcheng(Hnahlan Tualcheng)</t>
  </si>
  <si>
    <t>Tualcheng Selam(Tualcheng Selam)</t>
  </si>
  <si>
    <t>Tualcheng Lungphunlian(Tualcheng Lungphunlian)</t>
  </si>
  <si>
    <t>Hnahlan N.Diltlang Road(Hnahlan Brtf Road N. Diltang Village)</t>
  </si>
  <si>
    <t>Vapar  Murlen(Vapar Vapar)</t>
  </si>
  <si>
    <t xml:space="preserve">Khawbung to Zawlsei (Shortcut) Road (Khawbung Zawlsei M/S) </t>
  </si>
  <si>
    <t>Dungtlang to Vanzau (Dungtlang Vanzau)</t>
  </si>
  <si>
    <t>Samthang to Farkawn (Lamsial Road) (Samthang Farkawn)</t>
  </si>
  <si>
    <t>Vaphai to E. Chawngtui(Chawngtui Junction Chawngtui Pu. Chawisanga)</t>
  </si>
  <si>
    <t>1665 &amp; 1666</t>
  </si>
  <si>
    <t>Mualkawi to Hruaikawn PMGSY road</t>
  </si>
  <si>
    <t>Hruaikawn to Bulfekzawl PMGSY road</t>
  </si>
  <si>
    <t>Approach road to 7000 Hmunhlui from Ch : 0.890 kmp on Lianchhiari Lunglen tlang road near Thangchhuahmual.</t>
  </si>
  <si>
    <t>Vengthlang Thlanmual (Damaska veng) to TNT Champhai</t>
  </si>
  <si>
    <t>Approach road to Bethel Tlang from 32 KV Sub-Station at Khuangleng.</t>
  </si>
  <si>
    <t xml:space="preserve">Zion veng Prebyterian church to BM Primary School (Eastern side) </t>
  </si>
  <si>
    <t>Near Short-cut road to Main road at Samthang.</t>
  </si>
  <si>
    <t>Vanthuama's house to Sapsakei lamlian, Electric veng</t>
  </si>
  <si>
    <t>Biakzami's house to R.Laldawla's house Electric veng</t>
  </si>
  <si>
    <t>Grand Total</t>
  </si>
  <si>
    <t>SL NO.</t>
  </si>
  <si>
    <t xml:space="preserve">Serchhip Thenzawl Buarpui(Serchhip(World Bank Road) Thenzawl)(Part 1)    </t>
  </si>
  <si>
    <t>Chhumkhum Chawngte(Chhumkhum Chawngte)</t>
  </si>
  <si>
    <t>Tlabung Kawrpuichhuah(Civil Hospital Kawrpuichhuah)</t>
  </si>
  <si>
    <t>Champhai to Zokhawthar(New Champhai Zotlang)(Part 1)</t>
  </si>
  <si>
    <t>Champhai to Zokhawthar(Khankawn Zokhawthar)(Part 2)</t>
  </si>
  <si>
    <t>Rengtekawn NH 154 (Zero Point)(Rengtekawn NH 154 (Zero Point))</t>
  </si>
  <si>
    <t>Serkhan Bagha Road(Serkhan Bazar Road Natusora)</t>
  </si>
  <si>
    <t>Buhchang to Phaisen Road(Buhchang Phaisen)</t>
  </si>
  <si>
    <t>Bilkhawthlir Saiphai Road(Bilkhawthlir Saiphai)</t>
  </si>
  <si>
    <t>Approach Road to PWD IB(N.Hlimen PWD IB)</t>
  </si>
  <si>
    <t>Approach Road to PWD IB(Vengchhak PWD IB)</t>
  </si>
  <si>
    <t>Remruatas House to Kaphrangas House(Remruatas House Kaphrangas House)</t>
  </si>
  <si>
    <t>Zanghawras House to NH 54 via Field No II(Vengthar Bazar NH 54)</t>
  </si>
  <si>
    <t>Zachungas House to Pianrualas House via Chhimveng YMA Hall(Zachungas House Pianrualas House)</t>
  </si>
  <si>
    <t>NH 306 to RMSA High School(NH 306 RMSA High School)</t>
  </si>
  <si>
    <t>Bazar to YMA Hall(Bazar YMA Hall)</t>
  </si>
  <si>
    <t>Approach Road to Supply Godown(Vengthar Sentlang)</t>
  </si>
  <si>
    <t>Hospital Approach Road(Sentlang PHC)</t>
  </si>
  <si>
    <t>Zonundangis House to VC House(Zonundangis House VC House)</t>
  </si>
  <si>
    <t>Ramthianghlimas House to K.thangmawiis House(Ramthianghlimas House K.Thangmawiis House)</t>
  </si>
  <si>
    <t>Lalhmachhuanas House to Thlanmual(Lalhmachhuanas House Thlanmual)</t>
  </si>
  <si>
    <t xml:space="preserve">Thanglianchhungas House to Govt.High School(PCI Govt.H S)      </t>
  </si>
  <si>
    <t>Rongengis House to PES(Rongengis House PES)</t>
  </si>
  <si>
    <t>Pianmawias House to HD Hulianas House(Pianmawias House Hulianas House)</t>
  </si>
  <si>
    <t>Dawlis House to Lalrinmawis House(Dawlis House Lalrinmawias House)</t>
  </si>
  <si>
    <t>Lalropuias(L) to Chhanas House(Lalropuias(L) House Chhanas House)</t>
  </si>
  <si>
    <t>Ruatas House to Zairemtluangas House(Vengthar Zairemtluangas House)</t>
  </si>
  <si>
    <t>Zolianas House to R.Tlawng(Zolianas House R.Tlawng)</t>
  </si>
  <si>
    <t>J.Lalhmangaihas House to Sangluaias House(J.Lalhmangaihas House Sangluaias House)</t>
  </si>
  <si>
    <t>Venglai Bazar to Civil SDO Office(Venglai Bazar Venglai Bazar)(Part 1)</t>
  </si>
  <si>
    <t>Venglai Bazar to Civil SDO Office(Venglai Bazar Civil SDO Office)(Part 2)</t>
  </si>
  <si>
    <t>Main Gate to Church(Main Gate Church)</t>
  </si>
  <si>
    <t>Battalion Park to Commandant Bangalow(Battalion Park Commandant Bungalow)</t>
  </si>
  <si>
    <t>Signal to Main Office(Signal Main Office)</t>
  </si>
  <si>
    <t>G.Os Club to S.Os Club(G.Os Club S.Os Club)</t>
  </si>
  <si>
    <t>Hospital to Church(Hospital Church)</t>
  </si>
  <si>
    <t>Parade Ground to Tuikhur(Parade Ground Tuikhur)</t>
  </si>
  <si>
    <t>Church to Magazine Guard(Church Magazine Guard)</t>
  </si>
  <si>
    <t>Church to Jawan Mess(Church Jawan Mess)</t>
  </si>
  <si>
    <t>YMA Volley Ball Court to Church(YMA Volleyball Court Church)</t>
  </si>
  <si>
    <t>Church to Hav.C.Lianzawnas House(Church Hav.Lianzawnas House)</t>
  </si>
  <si>
    <t>Hav.Lalthalawras Quarter to D G I C. Laltlansangas Quarter(Hav.Lalthalawras Qtr DG I C.Laltlansangas Qtr)</t>
  </si>
  <si>
    <t>Hav.C.Lianzawnas House to YMA Volley Ball Court(Hav.Lianzawnas House YMA Volleyball Court)</t>
  </si>
  <si>
    <t>Jawan Mess to Anganwadi I(Jawan Mess Anganwadi I)</t>
  </si>
  <si>
    <t>Civil SDO Office Road to Hockey Academy Approach(Agri.Office Hockey Academy)</t>
  </si>
  <si>
    <t>Zahliras House to Zathangvungas House(Zahliras House Zathangvungas House)</t>
  </si>
  <si>
    <t>Middle School I to Saitulerha Memorial Stone(M S I Saitulerha Memorial Stone)</t>
  </si>
  <si>
    <t>NH 306 to PHC(PCI(NH 306) PHC)</t>
  </si>
  <si>
    <t>IR Junction to Kawnpui Town Hall Approach(IR Junction Near Kawnpui Town Hall)</t>
  </si>
  <si>
    <t>Field No II to College(Field No II College)</t>
  </si>
  <si>
    <t>Kualmawi Community Hall to NH 54 via BDO Qtr Approach Road(Kualmawi Dawr Veng)</t>
  </si>
  <si>
    <t>Buhchangphai Internal Road(Buhchangphai Buhchangphai)</t>
  </si>
  <si>
    <t>Vengthlang Road(Phaisen Phaisen)</t>
  </si>
  <si>
    <t>Vengchhak Road(Phaisen Phaisen)</t>
  </si>
  <si>
    <t>Approach Road to IR Border Outpost(Phaisen IR Border Outpost)</t>
  </si>
  <si>
    <t>Centenary Road(Kawn Veng Tuitha Veng)</t>
  </si>
  <si>
    <t>Ring Road at Dawr Veng(Dawr Veng Dawr Veng)(Part 1)</t>
  </si>
  <si>
    <t>Ring Road at Dawr Veng(Dawr Veng Dawr Veng)(Part 2)</t>
  </si>
  <si>
    <t>Playground Approach Road(Kawn Veng Kawn Veng)(Part 1)</t>
  </si>
  <si>
    <t>Playground Approach Road(Kawn Veng Kawn Veng)(Part 2)</t>
  </si>
  <si>
    <t>Kualmawi Saron Veng Road(Kawn Veng Kawn Veng)</t>
  </si>
  <si>
    <t>Hospital Approach Road(Kualmawi(NH 54) PHC Area)(Part 1)</t>
  </si>
  <si>
    <t>Hospital Approach Road(Kualmawi Kualmawi)(Part 2)</t>
  </si>
  <si>
    <t>PWD Complex Road via IB Bilkhawthlir(Kualmawi Kualmawi(NH 54))</t>
  </si>
  <si>
    <t>BDO Office Approach Road(Dawr Veng BDO Office Bilkhawthlir)</t>
  </si>
  <si>
    <t>BDO Qtr.Approach Road(BDO Quarter Dawr Veng)</t>
  </si>
  <si>
    <t>YMA Monument to Bazar(Dawr Veng Kawn Veng)(Part 1)</t>
  </si>
  <si>
    <t>YMA Monument to Bazar(Dawr Veng Dawr Veng)(Part 2)</t>
  </si>
  <si>
    <t>Approach Road to Police Complex(Dawr Veng Police Station Bilkhawthlir)(Part 1)</t>
  </si>
  <si>
    <t>Approach Road to Police Complex(Dawr Veng Dawr Veng)(Part 2)</t>
  </si>
  <si>
    <t>Phainuam Buarchep Road(Phainuam Buarchep)</t>
  </si>
  <si>
    <t>Centenary Road Thingdawl(Thingdawl(NH 54) Thingdawl(NH 54))</t>
  </si>
  <si>
    <t>Approach Road to Challui Veng From Vankungas Shopping Centre(Diakkawn(NH 54) Challui Veng)</t>
  </si>
  <si>
    <t>Approach Road to Upper Kolasib From NH 54S Khuangpuilam(Vengthar Khuangpuilam(NH 54S))</t>
  </si>
  <si>
    <t>KVK Complex to Diakkawn Field via Presbyterian Church(Kawnglai Phei) Vengthar(Vengthar Diakkawn)</t>
  </si>
  <si>
    <t>Diakkawn Bazar to Salem Veng Diakkawn(Diakkawn College Veng)</t>
  </si>
  <si>
    <t>Approach Road to College Veng From Parkkawn via Sertawklui Peng(Parkkawn   College Veng)</t>
  </si>
  <si>
    <t>Civil Hospital to Park Kawn via St.Maria School  Venglai(Venglai Parkkawn)</t>
  </si>
  <si>
    <t>Main Feeder From Diakkwan to Hmarveng Thlanmual Peng Kolasib(Diakkawn Hmarveng)</t>
  </si>
  <si>
    <t>Thirhruiban Kawn to Electric Veng Junction Kolasib(Venglai Electric Veng)</t>
  </si>
  <si>
    <t>Road From Irrigation Complex to Industry Electric Veng(Electric Veng Hmarveng)</t>
  </si>
  <si>
    <t>Electric Veng Junction to Saidan Road via Fire Station Hmarveng(Hmarveng Electric Veng)</t>
  </si>
  <si>
    <t>Hmar Veng to NH 54 via Siadan Kolasib(Hmarveng Saiden Peng(NH 54))</t>
  </si>
  <si>
    <t>Approach Road to District Park Thingdawl(Thingdawl(NH 54) District Park Thingdawl)(Part 1)</t>
  </si>
  <si>
    <t>Approach Road to District Park Thingdawl(District Park Thingdawl District Park Thingdawl)(Part 2)</t>
  </si>
  <si>
    <t>Zokungas Residence to Lalramnghakas Residence Thingdawl(Thingdawl(NH 54) Thingdawl(NH 54))</t>
  </si>
  <si>
    <t>Approach Road to PHE Water Tank Thingdawl(Thingdawl(NH 54) Thingdawl(NH 54))</t>
  </si>
  <si>
    <t>Approach Road to Highway Restaurant at Thingdawl(Thingdawl(NH 54) Thingdawl(NH 54))</t>
  </si>
  <si>
    <t>NH 54 to BDO Office at Thingdawl(R.D Block Thingdawl R.D Block Thingdawl)</t>
  </si>
  <si>
    <t>Chhimveng to Vengthar via High School at Thingdawl(Thingdawl Block Chhiveng)</t>
  </si>
  <si>
    <t>Approach Road to Vengthar Upc Biakin Thingdawl(Thingdawl(NH 54) Thingdawl(NH 54))</t>
  </si>
  <si>
    <t>Approach Road to Vengthar Presbyterian Biakin Thingdawl(Thingdawl(NH 54) Thingdawl(NH 54))</t>
  </si>
  <si>
    <t>Thingdawl Internal Road upto R.S Lalthakima Thingdawl(Thingdawl(NH 54) Thingdawl(NH 54))</t>
  </si>
  <si>
    <t>Approach Road to Chhimveng Thlanmual From NH 54 at Thingdawl(Thingdawl(NH 54) Thingdawl)(Part 1)</t>
  </si>
  <si>
    <t>Approach Road to Chhimveng Thlanmual From NH 54 at Thingdawl(Thingdawl Thingdawl)(Part 2)</t>
  </si>
  <si>
    <t>Approach Road to Jeep Road From NH 54 Thingdawl(Thingdawl(NH 54) Thingdawl)(Part 1)</t>
  </si>
  <si>
    <t>Approach Road to Jeep Road From NH 54 Thingdawl(Thingdawl Thingdawl)(Part 2)</t>
  </si>
  <si>
    <t>Road From Rinteas House to Rangthanmawia's House Thingdawl(Thingdawl Thingdawl(NH 54))</t>
  </si>
  <si>
    <t>Approach Road to Primary School V Thingdawl(Thingdawl Thingdawl)</t>
  </si>
  <si>
    <t>Approach Road to Hmar Veng From NH 54 Thingdawl(Thingdawl Thingdawl)</t>
  </si>
  <si>
    <t>Approach Road to Thingdawl Presbyterian Church Thingdawl(Thingdawl(NH 54) Thingdawl)</t>
  </si>
  <si>
    <t>NH 54 to R.Thangchias House Thingdawl(Thingdawl Thingdawl(NH 54))</t>
  </si>
  <si>
    <t>Approach Road to Presbyterian English School at Thingdawl(Thingdwal Presbyterian English School)</t>
  </si>
  <si>
    <t>Approach Road to Highway Division V Office Thingdawl(Chhimveng Thingdawl High School)</t>
  </si>
  <si>
    <t>Approach Road to Middle School at Thingdawl(Thingdawl(NH 54) Thingdawl Middle School)</t>
  </si>
  <si>
    <t>Approach Road to Hmarveng Thlanmual From NH 54 at Thingdawl(Thingdawl Thingdawl)</t>
  </si>
  <si>
    <t>Approach Road to Thianghlimas House(Behind Cindy Workshop) at Khuangpuilam(Khuangpuilam(NH 54) Khuangpuilam)</t>
  </si>
  <si>
    <t>Approach Road to Judicial Officers Quarter at Khuangpuilam(Khuangpuilam Khuangpuilam)</t>
  </si>
  <si>
    <t>Approach Road to Audrene Scism Orphange Home Khuangpuilam(Khuangpuilam(NH 54) Khuangpuilam)</t>
  </si>
  <si>
    <t>Approach Road to TNT Complex Khuangpuilam(Khuangpuilam(NH 54) TNT Complex)</t>
  </si>
  <si>
    <t>Approach Road to S.P Ouarter at Khuangpuilam(Khuangpuilam(NH 54) Khuangpuilam)</t>
  </si>
  <si>
    <t>Approach Road to Shalom Veng Khuangpuilam(Khuangpuilam(NH 54) Khuangpuilam)</t>
  </si>
  <si>
    <t>Approach Road to Shalom P/S at Khuangpuilam(Khuangpuilam Khuangpuilam)</t>
  </si>
  <si>
    <t>Approach Road to S.P Office Complex From NH 54 Khuangpuilam(Khuangpuilam(NH 54) S.P Office Khuangpuilam)(Part 1)</t>
  </si>
  <si>
    <t>Approach Road to S.P Office Complex From NH 54 Khuangpuilam(Khuangpuilam Khuangpuilam(NH 54))(Part 2)</t>
  </si>
  <si>
    <t>Approach Road to Excise Office Khuangpuilam(Khuangpuilam(NH 54) Excise Office Khuangpuilam)</t>
  </si>
  <si>
    <t>Approach Road to Challui Veng From NH 54 Diakkawn(Venglai Challui)</t>
  </si>
  <si>
    <t>Challui Veng to Main Road Diakkawn(Challui Challui)</t>
  </si>
  <si>
    <t>Approach Road No.2 to Challui Veng From NH 54 Diakkawn(Challui Challui(NH 54))</t>
  </si>
  <si>
    <t>Challui Veng to New Diakkawn Thlanmual Diakkawn(Challui Challui)</t>
  </si>
  <si>
    <t>NH 54 to Diakkawn Thlanmual Diakkawn(Diakkawn Diakkawn)</t>
  </si>
  <si>
    <t>Approach Road to R.Thanzualas House Galilee Veng Diakkawn(Galilee Veng R.Thanzualas House)</t>
  </si>
  <si>
    <t>Galilee Road to Ramthangas House Challui Veng Diakkawn(Galilee Galilee)</t>
  </si>
  <si>
    <t>Galilee Road to Thlanmual Road Challui Veng Diakkawn(Galilee Galilee)</t>
  </si>
  <si>
    <t>Kualmawi to Hebron Tuitha Veng(Rengtekawn Rengtekawn)</t>
  </si>
  <si>
    <t>Approach Road to Rengtekawn High School  Rengtekawn(Rengtekawn(NH 54) Rengtekawn School)</t>
  </si>
  <si>
    <t>Approach Road to Davidas Home at Khuangpuilam(Khuangpuilam Khuangpuilam)</t>
  </si>
  <si>
    <t>Road From NH 54(Leitan) to ICAR Complex Vengthar(Vengthar Vengthar)</t>
  </si>
  <si>
    <t>Approach Road to Sird Complex From KVK Office Vengthar(Vengthar Vengthar)</t>
  </si>
  <si>
    <t>Kumtluang Run to Pu Rammawias House Vengthar(Diakkawn Diakkawn)</t>
  </si>
  <si>
    <t>Road From Khuangkungis House to Bethel Tuikhur Vengthar(Vengthar(NH 54) Vengthar)</t>
  </si>
  <si>
    <t>Bethel Tuikhur to Khuangkungis House Vengthar(Vengthar(NH 54) Vengthar)</t>
  </si>
  <si>
    <t>Approach Road to Intergrated School Vengthar(Vengthar Vengthar)</t>
  </si>
  <si>
    <t>Approach Road to Salvation Army Officer Quarter Vengthar(Salvation Army Officer Quarter Salvation Army Officer Quarter)</t>
  </si>
  <si>
    <t>Approach Road to Tourist Lodge Vengthar(Tourist Lodge Area Tourist Lodge Area)</t>
  </si>
  <si>
    <t>Approach Road to Enna In Vengthar(Vengthar Vengthar)</t>
  </si>
  <si>
    <t>Vengthar Hall to KVK Complex Vengthar(Vengthar Vengthar)</t>
  </si>
  <si>
    <t>New Diakkawn Community Hallto Icar Office via Sapmawia Tuikhuah Vengthar(New Diakkawn Vengthar)</t>
  </si>
  <si>
    <t>Approach Road to Vengthar Thlanmual Vengthar(Vengthar Vengthar)</t>
  </si>
  <si>
    <t>Approach Road to Vengthar Dinthar Veng Vengthar(Vengthar Dinthar Veng Vengthar Dinthar Veng)</t>
  </si>
  <si>
    <t>Internal Roads within ICAR Office Complex Vengthar(Vengthar Vengthar)(Part 1)</t>
  </si>
  <si>
    <t>Internal Roads within ICAR Office Complex Vengthar(Icar Complex Icar Complex)(Part 2)</t>
  </si>
  <si>
    <t>Internal Roads within ICAR Office Complex Vengthar(Icar Complex Icar Complex)(Part 3)</t>
  </si>
  <si>
    <t>Approach Road to District Court Building College(College District Court)</t>
  </si>
  <si>
    <t>Approach Road to Govt. Kolasib College Kolasib(Govt.College College Veng)</t>
  </si>
  <si>
    <t>Thanmawia Workshop to Bawihthuama Zawl(Liandala Road) College Veng(College Veng College Veng)</t>
  </si>
  <si>
    <t>Road From Salem Veng to College Veng Kolasib(Salem Veng College Veng)</t>
  </si>
  <si>
    <t>Main Feeder to Salem Veng upto Govt.Primary School VI Salem Veng(Venglai Salem Veng)</t>
  </si>
  <si>
    <t>Approach Road to Diakkawn Bazar From NH 54 Diakkawn(Diakkawn Diakkawn)</t>
  </si>
  <si>
    <t>Diakkawn Bazar to New Diakkawn Community Hall Diakkawn(Diakkawn Diakkawn)</t>
  </si>
  <si>
    <t>C.P Road From NH 54 to NH 54 New Diakkawn(New Diakkawn New Diakkawn)</t>
  </si>
  <si>
    <t>Approach Road to Forest Tlang upto Salvation Army Divisional Office New Diakkawn(New Diakkawn New Diakkawn)</t>
  </si>
  <si>
    <t>C.P Road to NH 54 via New Diakkawn Presbyterian Church New Diakkawn(New Diakkawn New Diakkawn)</t>
  </si>
  <si>
    <t>Forest Tlang upto NH 54 New Diakkawn(New Diakkawn New Diakkawn)</t>
  </si>
  <si>
    <t>C.P Road to New Diakkawn Community Hall New Diakkawn(New Diakkawn New Diakkawn)</t>
  </si>
  <si>
    <t>C.P. Road to Fundamental Baptist Church New Diakkawn(New Diakkawn New Diakkawn)</t>
  </si>
  <si>
    <t>Approach Road to Hermon Veng.New Diakawn(New Diakkawn New Diakkawn)</t>
  </si>
  <si>
    <t>Approach Road to A.G Veng New Diakkawn(New Diakkawn New Diakkawn)</t>
  </si>
  <si>
    <t>Diakkawn Bazar to College Veng Hnuai upto Ni Remsiamis House Diakkawn(Diakkawn College Veng)</t>
  </si>
  <si>
    <t>K.Lalrinthangas House to Nl.Remsiamis House College Veng(College Veng College Veng)</t>
  </si>
  <si>
    <t>College Veng Presbyterian Church to Selluaia M S College Veng(College Veng College Veng)</t>
  </si>
  <si>
    <t>Daikkawn Bazar to Salem Veng Daikkawn(Diakkawn Salem Veng)</t>
  </si>
  <si>
    <t>Salem Veng to Diakkawn Square via C.T Bakery Salem Veng(Diakkawn Diakkawn)</t>
  </si>
  <si>
    <t>Salem Veng to Diakkawn Square via Apex Bank Salem Veng(Diakkawn Diakkawn)</t>
  </si>
  <si>
    <t>Thirhruikawn(CZS) to Parkkawn Venglai(Parkkawn Parkkawn)</t>
  </si>
  <si>
    <t>Electric Veng Junction to Zosanglianis House Electric Veng(Electric Veng Electric Veng)</t>
  </si>
  <si>
    <t>Leihlawnsang to Electric Veng Kolasib(Venglai Electric Veng)</t>
  </si>
  <si>
    <t>Electric Veng Junction to Irrigation Complex Electric Veng(Electric Veng Electric Veng)</t>
  </si>
  <si>
    <t>Approach Road to Hamarveng Thlamual Hmar Veng(Hmarveng Hmarveng)</t>
  </si>
  <si>
    <t>Main Feeder to Pu Chhunas House Hmarveng(Hmarveng Hmarveng)</t>
  </si>
  <si>
    <t>Approach Road to Saidan Thlanmual Kolasib(Saidan Thlanmual Saidan Thlanmual)</t>
  </si>
  <si>
    <t>Approach Road to District Jail From Saidan Main Road(Saidan Kolasib District Jail)</t>
  </si>
  <si>
    <t>Road From Diet to Chawngfianga M S via Library Saidan(Saidan Saidan Chawngfianga M S)</t>
  </si>
  <si>
    <t>Road From Diet to Library via Omega Lalruatfelas House Saidan(Saidan Saidan)</t>
  </si>
  <si>
    <t>Approach Road to Government P S X From Diet Saidan(Saidan Chawngfianga M S Saidan)</t>
  </si>
  <si>
    <t>Approach Road to Mini Sport Complex Saidan(Hmarveng Hmarveng)</t>
  </si>
  <si>
    <t>Upper Hmar Veng to Saidan Field Hmar Veng(Hmarveng Saidan)</t>
  </si>
  <si>
    <t>Main Feeder to PHE Reservoir Hmar Veng(Hmarveng Hmarveng)</t>
  </si>
  <si>
    <t>Approach Road to Rokhumas House Hamr Veng(Hmarveng Hmarveng)</t>
  </si>
  <si>
    <t>Approach Road to Bawnpu Veng From Industry Hmar Veng(Hmarveng Hmarveng)</t>
  </si>
  <si>
    <t>Approach Road to Electric Veng Presbyterian Church Electric Veng(Electric Veng Electric Veng)</t>
  </si>
  <si>
    <t>Approach Road to Electric Veng From Banglakawn Kolasib(Banglakawn Electric Veng)</t>
  </si>
  <si>
    <t>Approach Road and Courtyard of Circuit House Kolasib(Kolasib Town Kolasib Town)</t>
  </si>
  <si>
    <t>Approach Road to PandE Divisional Office Electric Veng(Electric Veng Electric Veng)</t>
  </si>
  <si>
    <t>Main Feeder to PHE Office via Spring Field School Hmar Veng(Electric Veng Hmarveng)</t>
  </si>
  <si>
    <t>Banglakawn to Sarpet Road via Hmar Veng H S  Hmar Veng(Tumpui Hmarveng)</t>
  </si>
  <si>
    <t>Hmar Veng Pastor Quarter to Pl Liantluangas House Hmarveng(Hmarveng Hmarveng)</t>
  </si>
  <si>
    <t>Sarpet Veng to Hmarveng Kawng Hnuai Hmarveng(Hmarveng Hmarveng)</t>
  </si>
  <si>
    <t>Approach Road and Courtyard of PHE EE Quarters Electric Veng(Electric Veng Electric Veng)</t>
  </si>
  <si>
    <t>Karkawn to Helipad at Tumpui(Tumpui Tumpui)</t>
  </si>
  <si>
    <t>Approach Road to Pi Thangis House Tumpui(Tumpui Tumpui Vdfc)</t>
  </si>
  <si>
    <t>Doremis House to Saberas House Tumpui(Tumpui Tumpui)</t>
  </si>
  <si>
    <t>Banglakawn to Helipad via PWD Staff Lodge  Tumpui(Tumpui Tumpui)</t>
  </si>
  <si>
    <t>Pu Ramengas House to Helipad at Tumpui(Tumpui Tumpui)</t>
  </si>
  <si>
    <t>Internal Road within PWD Quarter Complex Tumpui(Tumpui Tumpui)</t>
  </si>
  <si>
    <t>Tumpui Field to Pi Hlunengi's Residence at Tumpui(Tumpui Tumpui)</t>
  </si>
  <si>
    <t>Approach Road and Courtyard of PWD Staff Lodge Tumpui(Tumpui Tumpui PWD Staff Lodge)</t>
  </si>
  <si>
    <t>Approach Road to PWD EE  Quarter Tumpai(PWD Quarters Kolasib EE Office)</t>
  </si>
  <si>
    <t>Approach Road to PWD Division Office Tumpui(PWD Office PWD Office)</t>
  </si>
  <si>
    <t>PWD Office to Salvation Hall Hmar Veng(PWD Office Hmarveng)</t>
  </si>
  <si>
    <t>Approach Road Police Station Hmarveng(Hmarveng Hmarveng)</t>
  </si>
  <si>
    <t>Medical Quarters to Karkawn via Thlanmual Road Tumpai(Tumpai Tumpai)</t>
  </si>
  <si>
    <t>C.Lalramzauvas House to Johnnas House Tumpui(Tumpui Tumpui)</t>
  </si>
  <si>
    <t>Tumpui Community Hall to Zonunmawias Residence Tumpui(Tumpui Tumpui)</t>
  </si>
  <si>
    <t>Approach Road to H.T School and V C House Tumpai(Tumpai Tumpai)</t>
  </si>
  <si>
    <t>Zahmuaka House to Romawia(L)s House at Tumpai(Tumpai Tumpai)</t>
  </si>
  <si>
    <t>Approach Road to Civil Hospital Complex Venglai(Venglai Venglai)</t>
  </si>
  <si>
    <t>Approach Road to CMOs Quarter Venglai(Venglai Venglai)</t>
  </si>
  <si>
    <t>Approach Road to Medical Superintendent Quarter  Venglai(Venglai Venglai)</t>
  </si>
  <si>
    <t>Venglai Traffic Point to St Johns Hss Venglai(Venglai Venglai)</t>
  </si>
  <si>
    <t>Approach Road to St Johns Hss Venglai(Venglai Venglai)</t>
  </si>
  <si>
    <t>Presbyterian Church at Main Feeder to Upc Mual  Venglai(Venglai Venglai)</t>
  </si>
  <si>
    <t>Mainfeeder to C.Vanlalruatas House via Presbyterian Church(Venglai Venglai)</t>
  </si>
  <si>
    <t>Main Feeder to M/S Tlang Venglai(Venglai Venglai)</t>
  </si>
  <si>
    <t>Main Feeder to St.Maria Road via Presbyterian Pastor Quarter(Venglai Venglai)</t>
  </si>
  <si>
    <t>Pa Hnuna House at Main Feeder to Parkkawn  Venglai(Parkkawn Parkkawn)</t>
  </si>
  <si>
    <t>Approach Road to Revenue Office Project Veng(Project Veng Project Veng)</t>
  </si>
  <si>
    <t>Approach Road to SDEO Office Project Veng(Project Veng Project Veng)</t>
  </si>
  <si>
    <t>Vety Office to DEO Office via Fishery Office Project Veng(Project Veng Project Veng)</t>
  </si>
  <si>
    <t>Approach Road and Courtyard of D.C Office Kolasib(Project Veng D.C Office Project Veng)</t>
  </si>
  <si>
    <t>Approach Road to Venglai Thlanmual Project Veng(Project Veng Project Veng)</t>
  </si>
  <si>
    <t>Approach Road to Kolasib Sport Complex From Deo(Project Veng Project Veng)</t>
  </si>
  <si>
    <t>Approach Road to Tennis Court From Kolasib H S  Project Veng(Project Veng Project Veng)</t>
  </si>
  <si>
    <t>BSNL Office to DRDA Office Project Veng(Project Veng Project Veng)</t>
  </si>
  <si>
    <t>BSNL Office Presbyterian Church Project Veng(Project Veng Project Veng)</t>
  </si>
  <si>
    <t>Approach Road to SDPO Quarter Complex Up to Thangteas House College Veng(College Veng College Veng)</t>
  </si>
  <si>
    <t>Approach Road and Courtyard of SDPO Quarters College Veng(College Veng College Veng)</t>
  </si>
  <si>
    <t>College Veng Presbyterian Church to MHIP Building(College Veng College Veng)</t>
  </si>
  <si>
    <t>Approach Road to Chief Conservator of Forest Office(Forest Complex Forest Complex)</t>
  </si>
  <si>
    <t>Kolasib Sport to Power Sub Station Project Veng(Project Veng Project Veng)</t>
  </si>
  <si>
    <t>Approach Road to Mulco Project Veng(Project Veng Project Veng)</t>
  </si>
  <si>
    <t>Internal Road within D.C and DRDA Staff Quarter(Project Veng DC Staff Quarter)(Part 1)</t>
  </si>
  <si>
    <t>Internal Road within D.C  and DRDA Staff Quarter(Project Veng PD Bangla)(Part 2)</t>
  </si>
  <si>
    <t>Roads below DRDA Office to C.Lianzuala Complex  Project Veng(Project Veng Project Veng)</t>
  </si>
  <si>
    <t>Approach Road to Kolasib H S Project Veng(Project Veng Project Veng)</t>
  </si>
  <si>
    <t>Approach Road to Lalrinliana Complex Project Veng(Project Veng Project Veng)</t>
  </si>
  <si>
    <t>Approach Road to Saprinpuia Complex Project Veng(Project Veng Project Veng)</t>
  </si>
  <si>
    <t>Parkkawn to Kolasib DC Office Venglai(Parkkawn Project Veng)</t>
  </si>
  <si>
    <t>Approach Road to DC Bangla Venglai(Project Veng DC Bangla)</t>
  </si>
  <si>
    <t>Approach Road to St.Maria School Venglai(Venglai Venglai)</t>
  </si>
  <si>
    <t>Banglakawn to Karkawn via Primary School V at Tumpai(Banglakawn Tumpai)</t>
  </si>
  <si>
    <t>Tumpai Field to Tumpai Kawnghnuai Tumpai(Tumpai Tumpai)</t>
  </si>
  <si>
    <t>Presbyterian Church to PHE Tlang via Old Brtf Camp Hmarveng(Hmarveng Hmarveng)</t>
  </si>
  <si>
    <t>Approach Road to Taitesena Hall  Kolasib Venglai(Venglai Venglai)</t>
  </si>
  <si>
    <t>Approach Road to Polytechnic Thingdawl(Thingdawl Thingdawl Polytechnic College)</t>
  </si>
  <si>
    <t>Parkkawn to College Veng upto Presbyterian Church College(Venglai College Veng)</t>
  </si>
  <si>
    <t>Kolasib DC Office to FCI Godown upto Bakpuk Peng  Project Veng(Project Veng Project Veng)</t>
  </si>
  <si>
    <t>Banglakawn to Karkawn via Upc Biakin Tumpui(Bangla Kawn Tumpui)</t>
  </si>
  <si>
    <t>Approach Road to Electric Sub Station From NH 54 at Bawktlang(Rengtekawn(NH 54) Rengtekawn)</t>
  </si>
  <si>
    <t>Approach Road to Presbyterian Church From Tumpui Playground(Tumpui Tumpui)</t>
  </si>
  <si>
    <t>Hmarveng Presbyterian Centenary Hall to Hmarveng Kawnghnuai(Hmarveng Presbyterian Hmarveng Kawnghnuai)</t>
  </si>
  <si>
    <t>Approach Road to Government P/S-X from Salvation Army Hall Saidan(Salvation Church Pakungs House MGA)</t>
  </si>
  <si>
    <t>Lalhruaias House to Hmarveng Kawnghnuai Kolasib(Lalhruaias House Hmarveng Kawnghnuai)</t>
  </si>
  <si>
    <t>Thanchungnungas House to Thanghrimas House  Challui Veng New Diakkawn(Thanchungnungas House Thanghrimas House)</t>
  </si>
  <si>
    <t>Approach Road to Challui Veng Tuikhur New Diakkawn(New Diakkawn IWMP Waiting Shed)</t>
  </si>
  <si>
    <t>R.Thanzualas House to Diakkawn Thlanmual Galili Veng(R.Thanzualas House Galili Veng)</t>
  </si>
  <si>
    <t>Nl.Remsiamis House to Lalthazualas House College Veng Kolasib(NI.Remsiamis House C Z SCAM)</t>
  </si>
  <si>
    <t>Tuilutpeng to College Veng Thlanmual Kolasib(Tuilutpeng Thlanmual)</t>
  </si>
  <si>
    <t>Approach Road to College Veng YMA Hall Kolasib(College Veng YMA Hall)</t>
  </si>
  <si>
    <t>Approach Road to Thlertawi from New Diakkawn Community Hall  New Diakkawn(New Diakkawn YMA Hall Hrangthiangas House)</t>
  </si>
  <si>
    <t>Approach Road to Primary School IV  New Diakkawn(New Diakkawn Primary School IV)</t>
  </si>
  <si>
    <t>Approach Road to Venglai Ramhlun Veng Kolasib(Main Feeder Road NH54)</t>
  </si>
  <si>
    <t>Main Feeder to LAD Road via Angelica Hostel Venglai(Main Feeder LAD Road)</t>
  </si>
  <si>
    <t>Approach Road to Venglai Mizoram UPC Complex  Venglai(Presbyterian Pastor Qtr UPC Complex)</t>
  </si>
  <si>
    <t>Approach Road to Middle School II(Kualmaur Middle School II)</t>
  </si>
  <si>
    <t>Approach Road to Kualmawi Cemetry(Kualmaur Hmuchianga Garden)</t>
  </si>
  <si>
    <t>Road from NH 54 near MHIP Building to Football Playground(Kawnveng MHIP Building Bilkhawthlir Play Ground)</t>
  </si>
  <si>
    <t>Lalramengas House to P.C. Lalthanzauvas House  New Builum(Lalramengas House P.C. Lalthanzauvas House)</t>
  </si>
  <si>
    <t>College Veng to FCI Godown via Forest Complex  Kolasib(College Veng Project Veng)</t>
  </si>
  <si>
    <t>Laldawnglianas House to Pu Lalbiakas House  Tumpui(Tumpui Tumpui)</t>
  </si>
  <si>
    <t>Jeromeas House toTumpui Thlanmual Tumpui(Jeromeas House Tumpui Thlanmual)</t>
  </si>
  <si>
    <t>F.Aithuamas House to Ramthangas House Challui Veng(F.Aithuamas House Ramthangas House)</t>
  </si>
  <si>
    <t>Venglai Thlanmual to College Veng Kolasib(Project Veng College Veng)</t>
  </si>
  <si>
    <t>Kolasib Stadium to P.C. Rohliras House Project Veng(Kolasib Stadium P.C. Rohliras House)</t>
  </si>
  <si>
    <t>Kolasib Stadium to Lalsanglianas House College Veng(Kolasib Stadium Lalsanglianas House)</t>
  </si>
  <si>
    <t>Tuilut Peng to NI.Remsiamis House College Veng(Tuilut Peng NI. Remsiamis House)</t>
  </si>
  <si>
    <t>SIRD Complex to R.Thangmawias House  Vengthar(Sr Scientist Qr Complex K Thangmawias House)</t>
  </si>
  <si>
    <t>SIRD Complex to Sr.Scientists Quarter KVK Complex  Vengthar(SIRD Complex Sr Scientist Qr Complex K)</t>
  </si>
  <si>
    <t>SIRD Complex to SIRD Hostel Vengthar(SIRD Complex SIRD Hostel)</t>
  </si>
  <si>
    <t>Rengtekawn High School to Bawktlang New Builum(Rengtekawn High School Bawktlang)</t>
  </si>
  <si>
    <t>Tlanglawmas House to V.C House New Builum(Tlanglawmas House VC House)</t>
  </si>
  <si>
    <t>Rualhleias House New Builum to FCI Godown  Rengtekawn Pui(Rualhleias House FCI Godown  Rengtekawn Pui)</t>
  </si>
  <si>
    <t>Approach Road to Home Mission School  New Diakkawn(Presbyterian Church Home Mission School)</t>
  </si>
  <si>
    <t>Pu Lalduhzualas House to Pu Thanthuamas House(Pu Lalduhzuala House Pu Thanthuamas House)</t>
  </si>
  <si>
    <t>Govt. Middle School Approach Road (Vengthar)(Govt Middle School Vengthar)</t>
  </si>
  <si>
    <t>Public Urinal to Sub Centre(Public Urinal Sub Centre)</t>
  </si>
  <si>
    <t>Pu Vanlalhruaias House to R.Tlawng(Pu Vanlalhruaias House R.Tlawng)</t>
  </si>
  <si>
    <t>Aganwadi Centre II Approach Road(Vengthar Aganwadi Centre II)</t>
  </si>
  <si>
    <t>PWD IB Approach Road(PWD IB PWD IB)</t>
  </si>
  <si>
    <t>Pu Darthantluangas House to R.Tlawng(Pu Darthantluangas House Tlawngkam)</t>
  </si>
  <si>
    <t>NH 306 to Academy Approach(NH 306 Academy)</t>
  </si>
  <si>
    <t>Hockey Stadium to Tourist Lodge(Hockey Academy Tourist Lodge)</t>
  </si>
  <si>
    <t>MC Khawma Road(Hmar Veng Hmar Veng)</t>
  </si>
  <si>
    <t>Pu Sakhawlianas House to UPC Church(Pu Sakhawliana House UPC Church)</t>
  </si>
  <si>
    <t>NH to St.Thomas School(NH St. Thomas School)</t>
  </si>
  <si>
    <t>NH PWD IB(NH PWD IB)</t>
  </si>
  <si>
    <t>Chhim Veng YMA Hall to Green Hill H S via Salem Veng(Chhim Veng YMA Hall Salem Veng)</t>
  </si>
  <si>
    <t>NH PWD SDO Quarter(NH SDO Quarter)</t>
  </si>
  <si>
    <t>Kawnpui PS to Vengthar Thlanmual Approach Road(Kawnpui PS Vengthar Thlanmual)</t>
  </si>
  <si>
    <t>NH 306 to Vety Office(NH 306 Vety Office)</t>
  </si>
  <si>
    <t>Pu Tharas House to Pu Lianahnunas House(Tharas House Pu Lianas House)</t>
  </si>
  <si>
    <t>Phuanberh Tuikhur to New High School(Phuanberh Tuikhur New High School)</t>
  </si>
  <si>
    <t>Pu Pakungas House to Sister Convent(Pa Kungas House Sister Convent)</t>
  </si>
  <si>
    <t>Commandant Bangalow to Parade Ground(Commandant Bungalow Parade Ground)</t>
  </si>
  <si>
    <t>Main Road to Asst.Commandant Quarter II(Main Road Quarter)</t>
  </si>
  <si>
    <t>Main Road to Asst.Commandant Quarter III(Main Road Quarter)</t>
  </si>
  <si>
    <t>Signal to Main Road(Signal Main Road)</t>
  </si>
  <si>
    <t>Jawan Mess to Edenthar PHE Water Point(Jawan Mess PHE Water Point)</t>
  </si>
  <si>
    <t>Hospital to Jawan Mess(Kawng Hnuai)(Jawan Mess Hospital)</t>
  </si>
  <si>
    <t>D G I Laltlansanmgas Quarter to Hav.R. Laklmuankimas Quarter(D G Laltlansanga Qtr Hav. R Lalmuankimas House)</t>
  </si>
  <si>
    <t>Hav.C Vanlalsangas Quarter to Govt.M S(Hav. C Vanlalsangas Qtr Govt. M S)</t>
  </si>
  <si>
    <t>Govt. School to YMA Volley Ball Court(Govt.School YMA Volley Ball Court)</t>
  </si>
  <si>
    <t>Hav. H Vanlalvuanas Quarter to Bawngin(Hav. H Vanlalvuanas Qtr Bawngin)</t>
  </si>
  <si>
    <t>Main Road to Asst.Commandant Quarter I(Main Road Quarter)</t>
  </si>
  <si>
    <t>Pu Lalthanglianas House to Field No II Approach Road(Pu Lalthanglianas House Field No II)</t>
  </si>
  <si>
    <t>Kawnpui Mualvum(Venglai Main Gate)</t>
  </si>
  <si>
    <t>Khamrang Hortoki(Kawnpui(NH 64) Hortoki)</t>
  </si>
  <si>
    <t>Khamrang Khuailui(Khamrang Khuailui)</t>
  </si>
  <si>
    <t>Khamrang Mualkhang(Khamrang(NH 54) Mualkhang)</t>
  </si>
  <si>
    <t>Tuirial Air field  Bukpui(Lungmuat Thlan Kawn)</t>
  </si>
  <si>
    <t>Vairengte to Phaisen Road(IOC Veng Saiphai)</t>
  </si>
  <si>
    <t>Bairabi to Zophai Road(Bairabi(NH 154) Zophai Police Camp)</t>
  </si>
  <si>
    <t>Khamrang by pass road</t>
  </si>
  <si>
    <t>Bamboo Plantation Link road from Tuirial Air Field to Bukpui</t>
  </si>
  <si>
    <t>Hockey Academy Field to Higher Secondary School at Kawnpui</t>
  </si>
  <si>
    <t xml:space="preserve">Approach Road from Forest complex gate to Lalfak Memorial High School at Kawnpui, Bangla Veng </t>
  </si>
  <si>
    <t>Approach Road of Baptist Church of Mizoram, Kolasib, Venglai</t>
  </si>
  <si>
    <t>N. Chaltiang internal Road (Approach Road to PWD IB)</t>
  </si>
  <si>
    <t>Road from Pu Lalhmuaklien house to Football Playground</t>
  </si>
  <si>
    <t>Road from Pu Neuva house to Pu Malsawma House</t>
  </si>
  <si>
    <t>YMA Road,Saiphai</t>
  </si>
  <si>
    <t>Approach Road to Health Sub-Center,Saiphai</t>
  </si>
  <si>
    <t>Kualmawi to Saron Veng(Lower Lane) Road</t>
  </si>
  <si>
    <t>Dawr Veng to Society Zau(Chemphai) Road</t>
  </si>
  <si>
    <t>Saron veng to Chemphai Road</t>
  </si>
  <si>
    <t>Kharzawl to Chemphai Road</t>
  </si>
  <si>
    <t>YMA Park to Centenary Road</t>
  </si>
  <si>
    <t>Approach Road to Playground Pavilion</t>
  </si>
  <si>
    <t>Bilkhawth.ir Platground to Lenhnuai Road Via Sevent Day Adventist Church</t>
  </si>
  <si>
    <t>Approach Road to SA Biakin,Bilkhawthlir</t>
  </si>
  <si>
    <t>Bilkhawthlir Community Hall to Pu,R.K.Zosanga House</t>
  </si>
  <si>
    <t>Pi,Lalmuani House to Pu,Ralchhuana House</t>
  </si>
  <si>
    <t>Pu,Saprema House to Pu,Rinenga House</t>
  </si>
  <si>
    <t>Middle School-II to Kualmawi cemetry Road</t>
  </si>
  <si>
    <t xml:space="preserve">Road from Hall veng to Gosen veng </t>
  </si>
  <si>
    <t>Road from GES to Centenary Hall</t>
  </si>
  <si>
    <t>Road from Khawthar to Phaihnar</t>
  </si>
  <si>
    <t>Road from Pi Thlengi house to Pu K.Ngama house</t>
  </si>
  <si>
    <t>Approach road to Thlanmual</t>
  </si>
  <si>
    <t>N.Chawnpui to Chepte By-pass Road</t>
  </si>
  <si>
    <t>Road from Pu Robendro house to Football playground</t>
  </si>
  <si>
    <t>Road from Pu Lallawmthanga house to Pu Lalhluna house at Saihapui 'V'</t>
  </si>
  <si>
    <t>Zanlawn Bazar to Ngaihtuahkima house</t>
  </si>
  <si>
    <t>High school Road at Zanlawn</t>
  </si>
  <si>
    <t>Sub-Center Road at Zanlawn</t>
  </si>
  <si>
    <t>Primary School Road at Zanlawn</t>
  </si>
  <si>
    <t>BRTF Road to UPC Biakin at Zanlawn</t>
  </si>
  <si>
    <t>BRTF Road to Upa Zau Road at Zanlawn</t>
  </si>
  <si>
    <t>BRTF Road to Rinthanga house at Zanlawn</t>
  </si>
  <si>
    <t>NH to Old Godown, Lungdai</t>
  </si>
  <si>
    <t>Meidum to Hortoki road (9.10 - 22.360) Kmp</t>
  </si>
  <si>
    <t>Rengte - Builum</t>
  </si>
  <si>
    <t>Mualvum Approach Road</t>
  </si>
  <si>
    <t>Saihapui K - N. Thinglian Road</t>
  </si>
  <si>
    <t>Khamrang to Mualkhang Road</t>
  </si>
  <si>
    <t>IR Camp to Ramri Lui</t>
  </si>
  <si>
    <t>Phainuam to Saihapui V</t>
  </si>
  <si>
    <t>Pangbalkawn to S. Chhimluang Road</t>
  </si>
  <si>
    <t>Sl. No.</t>
  </si>
  <si>
    <t>Name of Roads</t>
  </si>
  <si>
    <t>1486 &amp;1487</t>
  </si>
  <si>
    <t>Kawlkulh-Hliappui Road</t>
  </si>
  <si>
    <t>Biate Tuipui(Zero Point Biate Tuipui)</t>
  </si>
  <si>
    <t>Khawzawl Rabung Phalte upto NH 102B Jn(Zero Point Khawzawl NH 102B Jn)</t>
  </si>
  <si>
    <t>Ngopa Mimbung Road(Ngopa Zero Point Anganwadi Centre II)</t>
  </si>
  <si>
    <t>SDO(PWD) Jubilee Road(NH 102B Jubilee Point)(Part 1)</t>
  </si>
  <si>
    <t>SDO(PWD) Jubilee Road(Hmar Veng SDO Quarter)(Part 2)</t>
  </si>
  <si>
    <t>Approach Road to Khawdungsei(Old Road)(NH 102B Khawdungsei)</t>
  </si>
  <si>
    <t>Approach Road to PHC(NE Khawdungsei Dr.Quarter)(Part 1)</t>
  </si>
  <si>
    <t>Appraoch Road F.Kapsanga Tea Estate(NH 102B Tea Estate)</t>
  </si>
  <si>
    <t>Approach Road to Godown via Chhimveng(Mimbung Road Godown)(Part 1)</t>
  </si>
  <si>
    <t>Approach Road to Godown via Chhimveng(Mimbung Road PCI Biakin Chhimveng)(Part 2)</t>
  </si>
  <si>
    <t>Approach Road to Godown via Chhimveng(Chhimveng Mimbung Road)(Part 3)</t>
  </si>
  <si>
    <t>Zero Point Public Playground(Traffic Point Playground)</t>
  </si>
  <si>
    <t>Gate Kawn Lalveng Dawrkawn(Gatekawn Dawrkawn)</t>
  </si>
  <si>
    <t>Gate Kawn to Sahumkawn(Gate Kawn Saihumkawn)</t>
  </si>
  <si>
    <t>Godown Higher Secondary School(Godown Higher Secondary School)</t>
  </si>
  <si>
    <t>Approach Road to Middle School I(PWD Complex Middle School I)</t>
  </si>
  <si>
    <t>Approach Road to IB PWD(PWD Approach Road PWD Office)</t>
  </si>
  <si>
    <t>Approach Road to PHC(PHC Veng PHC)</t>
  </si>
  <si>
    <t>Approach Road to Doctor Quarter(Doctor Quarter Veng Doctor Quarter)</t>
  </si>
  <si>
    <t>Damlailung Kawn Dihuan Veng(Damlailung Kawn Dihuan Veng)</t>
  </si>
  <si>
    <t>Damlailung Kawn to Theihai Lui(Damlailung Kawn Theihai Tui)</t>
  </si>
  <si>
    <t>Approach Road to High School Bualpui(Govt.Middle School Bualpui Govt.Middle School Bualpui)</t>
  </si>
  <si>
    <t>Direct Road(NH 102B Mimbung Road)</t>
  </si>
  <si>
    <t>Approach Road to CHC(Traffic Point CHC)</t>
  </si>
  <si>
    <t>Approach Road to Police(CHC Road Police Station)</t>
  </si>
  <si>
    <t>Approach Road to High School(NH 102B High School)</t>
  </si>
  <si>
    <t>Zawlbuk Public Playground(Zawlbuk Public Playground)</t>
  </si>
  <si>
    <t>Bazar Main Road(Gospel Centerary Venglai)</t>
  </si>
  <si>
    <t>Jubilee Road(Venglai Venglai)</t>
  </si>
  <si>
    <t>Approach Road to IB(Hmar Veng PWD IB)</t>
  </si>
  <si>
    <t>Approach Road to Tourist Lodge via F.Kapsanga(Hmar Veng PSE Office)</t>
  </si>
  <si>
    <t>Approach Road to Forest IB(Forest IB App.Road Forest IB)</t>
  </si>
  <si>
    <t>Approach Road to IR(NH 102B IR Camp)</t>
  </si>
  <si>
    <t>Khawkawn Bye Pass Road(Khawkawn NH 102B)</t>
  </si>
  <si>
    <t>Mimbung Internal Road(PWD IB Peng Assam Rifles I)(Part 1)</t>
  </si>
  <si>
    <t>Mimbung Internal Road(PWD IB Mimbung Anganwadi Centre II)(Part 2)</t>
  </si>
  <si>
    <t>Hmangaihjohanas House Playground(Hmangaihjohanas House Playground)</t>
  </si>
  <si>
    <t>KEL Road PWD IB(KEL Road PWD IB)</t>
  </si>
  <si>
    <t>Vanbula House Tlanthangas House(Malsawma Colneys House Tlanthangas House)</t>
  </si>
  <si>
    <t>Approach Road to St.Josephs School(NH 6 St. Josephs School)</t>
  </si>
  <si>
    <t>Electric Veng 2nd Lane(2nd Lane From PHED Complex R Zaitaulnga House)</t>
  </si>
  <si>
    <t>Jubilee Road(Pawibawih House Jubilee Kawn)</t>
  </si>
  <si>
    <t>Taidawnkawn to DC Rest House(Taidawnkawn DC Rest House)</t>
  </si>
  <si>
    <t>Thakimas House Zero Point(Thakimas House Zero Point Biate)</t>
  </si>
  <si>
    <t>Godown Playground(Pu Chingas House Lungphun Kawn)</t>
  </si>
  <si>
    <t>Mualveng Rintluangis House(Biate Bazar Pi Chhungis House)</t>
  </si>
  <si>
    <t>Nunmawias House  Quarry(Nunmawias House Biate Main Road)</t>
  </si>
  <si>
    <t>PE School Dintharas House(Presbyterian School Dintharas House)</t>
  </si>
  <si>
    <t>KEL Road CHC(Biate Main Road(Far Huan) CHC)</t>
  </si>
  <si>
    <t>Quarry Play Ground(Quarry Play Ground)</t>
  </si>
  <si>
    <t>Kawnzau Higher Secondary School(Kawnzau Govt. H.S.S)</t>
  </si>
  <si>
    <t>Kawnzau Play Ground(Kawnzau Play Ground)</t>
  </si>
  <si>
    <t>Rural Bank Chhinlung Middle School(Presbyterian Church Chhinlung Middle School)</t>
  </si>
  <si>
    <t>Pastor Quarters Sub Station(Haimng Thange House Sub Station)</t>
  </si>
  <si>
    <t>IB Kawn Khawhai Dil(IB Kawn Khawhai Dil)</t>
  </si>
  <si>
    <t>Rina House Kapmawii House(Rina house Kapmawii House)</t>
  </si>
  <si>
    <t>Lalhmangaihas House Khawlianas House(Lalhmangaihas House KEL Road Khawlianas House)</t>
  </si>
  <si>
    <t>Buhkangkawn Lalthlamuana House(Buhkangkawn KEL Road)</t>
  </si>
  <si>
    <t>Town Hall Vanlalfaka House (Khawhai N)(KEL Road Vanlalfaka House(Khawhai N))</t>
  </si>
  <si>
    <t>PHC Approach Road(PHC Main Gate PHC)</t>
  </si>
  <si>
    <t>KEL Road Lalchhanhima and J Sangliana House(KEL Road J Sangliana House)</t>
  </si>
  <si>
    <t>KEL Road Lalvuana House(KEL Road Lalvuana House)</t>
  </si>
  <si>
    <t>KEL Road Vankhumi House(KEL Road Vankhumi House)</t>
  </si>
  <si>
    <t>Approach Road to Play Ground(Khawhai Play Ground)</t>
  </si>
  <si>
    <t>Lallawmkimas House Lalbanthangas House(Lallawmkimas House Lalbanthangas House)</t>
  </si>
  <si>
    <t>Lalruatkima House Thlanmual(Community Hall Thlanmual)</t>
  </si>
  <si>
    <t>Anganwadi Center I Middle School(Anganwadi Center Middle School)</t>
  </si>
  <si>
    <t>Phaiveng Lane Hnuai(Phaiveng Lane Hnuai)</t>
  </si>
  <si>
    <t>Govt.PS III Vengpui(P.S  III Lalhimas House)</t>
  </si>
  <si>
    <t>B.Zaithangas House Sub Center(B. Zaithangas House Sub Center Chawngtlai)</t>
  </si>
  <si>
    <t>Phaiveng Venglaikawn(Dam Veng)(Pu Khawhlunas House Venglai Kawn)</t>
  </si>
  <si>
    <t>Venglai Kawn Govt.Middle School(Venglai Kawn Govt.Middle School)</t>
  </si>
  <si>
    <t>Venglai Kawn Tawngtaina(Venglai Kawn Tawngtaina)</t>
  </si>
  <si>
    <t>B.Engthangas House High School(B.Engthangas House Govt.HSS)</t>
  </si>
  <si>
    <t>Pu Sangkimas House Tualte Road(Pu Sangkimas House Tualte Road)</t>
  </si>
  <si>
    <t>Hermon Veng 2nd Lane(NH 6 J.Lalchhukmawia House)</t>
  </si>
  <si>
    <t>Approach Road to CHC Khawzawl(Neihdawn Peng Doctors Qtr CHC)</t>
  </si>
  <si>
    <t>Approach Road to Police Thana(Police Station Gate(NH 6) Police Station)</t>
  </si>
  <si>
    <t>Electric Veng 3rd Lane(3rd Lane From Vengthar Basket Ball Court)</t>
  </si>
  <si>
    <t>PHE Complex to Vengthar Thlanmual(PHE Complex Vengthar Thlanmual)</t>
  </si>
  <si>
    <t>Approach Road to Agriculture Office From PWD Gate(PWD Main Gate Agriculture Office)</t>
  </si>
  <si>
    <t>Approach Road to PWD Complex(PWD Main Gate PWD Main Gate)</t>
  </si>
  <si>
    <t>Vengnuam Road(PWD Complex NH 6)</t>
  </si>
  <si>
    <t>Approach Road to SDEO Office at Khawzawl(SDEO Peng SDEO Office)</t>
  </si>
  <si>
    <t>Vengthar Centerary Road(Pu Lianhmaing Thang(L House) Zdlalhmangaina House)</t>
  </si>
  <si>
    <t>Vengthar Bazar Lungvar Road(Upto KST)(PWD Main Gate KST)</t>
  </si>
  <si>
    <t>BRTF Road to Artland Peng(Artlang Peng NH 6)</t>
  </si>
  <si>
    <t>Approach Road to PWD IB(KST Main Road PWD IB)</t>
  </si>
  <si>
    <t>Approach Road to JNV School at Khawzawl(JNV Peng JNV Campus)</t>
  </si>
  <si>
    <t>Field No.1 Har Bazar(Field No.1 Dinthar Bazar)</t>
  </si>
  <si>
    <t>Approach Road to Modern M S at Khawzawl(Anganwadi Center Modern M S)</t>
  </si>
  <si>
    <t>Approach Road to PWD IB with Coutyard(Field No.1 PWD IB)</t>
  </si>
  <si>
    <t>YMA Road at Dinthar(Dinthar YMA Hall Reform Church)</t>
  </si>
  <si>
    <t>Approach Road to Dinthar YMA Hall(Pu Tawkling A House Dinthar House)</t>
  </si>
  <si>
    <t>Taidawnkawn Zuchhip Bazar via Telecom(Taidawnkawn Zuchhip Bazar)</t>
  </si>
  <si>
    <t>Approach Road to Govt.M S at Khawzawl(Dinthar Bazar Govt.Middle School)</t>
  </si>
  <si>
    <t>BSNL to KST via Khawzawl Govt.College(BSNL KST)</t>
  </si>
  <si>
    <t>Approach Road to HSS Khawzawl(KST Road HSS Khawzawl)</t>
  </si>
  <si>
    <t>Dinthar Bazar Kawnzar Road(Aichhinga Road)(Dinthar Bazar NH 6)</t>
  </si>
  <si>
    <t>Apporach Road to Horti.Complex From NH 6 at Khawzawl(NH 6 Horti.Complex)</t>
  </si>
  <si>
    <t>Approach Road to Vengpui Thlanmual(Zuchhip Veng Vengpui Thlanmual)</t>
  </si>
  <si>
    <t>Approach Road to Mualvawm Field(Taidawnkawn Martar Thaln)</t>
  </si>
  <si>
    <t>SDO Office Helipad(DUDO Office Helipad)</t>
  </si>
  <si>
    <t>Approach Road to Agnganwadi Centre No  II at Khawzawl(Vengsang Church Agnganwadi Centre No  II)</t>
  </si>
  <si>
    <t>Approach Road to Vengsang Presbyterian Church(Taidawnkawn Vengsang Church)</t>
  </si>
  <si>
    <t>Approach Road to ICDS Office at Khawzawl(NH 6 ICDS Office)</t>
  </si>
  <si>
    <t>Vengthar 3rd Lane(Vengthar Play Field 2nd Lane at Khawzawl)</t>
  </si>
  <si>
    <t>Approach Road to Supply Deptt.Godown(NH 6 Supply Deptt.Godown)</t>
  </si>
  <si>
    <t>Approach Road to Khawzar Thlanmual at Khawzawl(NH 6 Play Field Khawzawl)</t>
  </si>
  <si>
    <t>Approach Road to PHC(PHC Road PHC Road)(Part 2)</t>
  </si>
  <si>
    <t>Vengthar 2nd Lane (upto MST Bus Station)(Sabji Bazar Bus Station)</t>
  </si>
  <si>
    <t>Kawnzar Taidawnkawn(NH 6 Taidawnkawn)</t>
  </si>
  <si>
    <t>Zaingen Veng to Govt. College Approach Road(Lalawmpuia House Rokami Point)</t>
  </si>
  <si>
    <t>Agriculture Office to NH 6 Road  Electric Veng(Vanlalthang House Agriculture Office)</t>
  </si>
  <si>
    <t>Rinthangas House to Primary School II at Dinthar Veng(Rinthangas House Khawzawl Town Road)</t>
  </si>
  <si>
    <t>Govt. High School Circular Road at Zuchhip Veng(Govt. High School Gate Chhumveng Presbyterian)</t>
  </si>
  <si>
    <t>Approach Road to EE  P ED Office(Power Division Gate Power Division Office)</t>
  </si>
  <si>
    <t>Approach Road to DC Staff Quarters at Khawzawl(DC Office Canteen DC Staff Qtr)</t>
  </si>
  <si>
    <t>Approach Road to KVK Khawzawl(KVK Main Gate KVK Office)</t>
  </si>
  <si>
    <t>KVK Internal Road(Tluangtea   Denga Res. Complex Gate KVK)</t>
  </si>
  <si>
    <t>Approach Road to PHE Division Khawzawl(PHE Junction Khawzawl Lalsiamthara House)</t>
  </si>
  <si>
    <t>Approach Road to PWD IB(Zawlbuk Veng PWD IB)</t>
  </si>
  <si>
    <t>Biate Centre Road(Bawk Veng Dinthar Veng)</t>
  </si>
  <si>
    <t>Biate Internal Road to Playground No. II(Damdawiin Veng Play Ground No. II)</t>
  </si>
  <si>
    <t>KST Hospital Approach Road(Bungveng Hospital)</t>
  </si>
  <si>
    <t>Hospita Vengsang Approach Road(Hospital Vengsang)</t>
  </si>
  <si>
    <t>High School Junction to Turnable(High School Road Jurnable)</t>
  </si>
  <si>
    <t>Approach Road to HSS Hliappui(Hliappui HSS Hliappui HSS)</t>
  </si>
  <si>
    <t>Jubilee Hall to Presbyterian Church(BCM Jubilee Hall Siami Dawr)</t>
  </si>
  <si>
    <t>Chhawrtui Vanchhengpui(Chhawrtui Vanchhengpui)</t>
  </si>
  <si>
    <t>Kawlkulh Lungpho Ngentiang Hmunzawl(Kawlkulh Lungpho  Ngentiang Junction)(Part 1)</t>
  </si>
  <si>
    <t>Kawlkulh Lungpho Ngentiang Hmunzawl(Ngentiang Hmunzawl)(Part 2)</t>
  </si>
  <si>
    <t>NE Bualpui  Changzawl(NE Bualpui Changzawl)</t>
  </si>
  <si>
    <t>Tuiphal Lamzawl(Lamzawl Peng Lamzawl Cemetry)</t>
  </si>
  <si>
    <t>Khawkawn Chiahpui(Khawkawn NH 102B Chiahpui)(Part 1)</t>
  </si>
  <si>
    <t>Khawkawn Chiahpui(Chiahpui Chiahpui)(Part 2)</t>
  </si>
  <si>
    <t>Mimbung Tuivai(Mimbung Anganwadi Centre II Tuivai Bridge)</t>
  </si>
  <si>
    <t>Khawzawl Vankal(Khawzawl Vankal Village)</t>
  </si>
  <si>
    <t>Chalrang Vangtlang(Chalrang Peng Primary School Vangtlang)</t>
  </si>
  <si>
    <t>Chalrang Riangtlei(Riangtlei Peng Riangtlei)</t>
  </si>
  <si>
    <t>Chalrang Approach Road(KEL Road Vangtlang Road)</t>
  </si>
  <si>
    <t>Khawzawl Neihdawn(Neihdawn Peng Govt. Middle School)</t>
  </si>
  <si>
    <t>Rabung Aiduzawl(Zero Point KST Road Aiduzawl)</t>
  </si>
  <si>
    <t>Khawzawl Ngaizawl(Ngaizawl Peng Ngaizawl Vollyball Court)</t>
  </si>
  <si>
    <t>Khawzawl Hmuncheng(NH 6 Hmuncheng)</t>
  </si>
  <si>
    <t>Chawngtlai Tualte(Tualte Peng Muanveng Zawl)</t>
  </si>
  <si>
    <t>Khawhai Tlangpuilian(Tlangpuilian Peng Upa Pawl Unit In)</t>
  </si>
  <si>
    <t>Khawhai Lungtan(Buhkangkawn Pu Zirtiras House Lungtan)</t>
  </si>
  <si>
    <t>Ngaizawl Tualpui(Tualpui Peng Tualpui Play Ground)</t>
  </si>
  <si>
    <t>Ngopa Kawlbem(Ngopa Supply Gowdan Kawlbem Centre)</t>
  </si>
  <si>
    <t>Approach Road to Anganwadi Centre from Police Quarter at Hermon veng. Khawzawl.</t>
  </si>
  <si>
    <t>Approach Road to DC's Office, Khawzawl</t>
  </si>
  <si>
    <t>DC Bungalow - DC Office at Khawzawl</t>
  </si>
  <si>
    <t>Approach Road to Vengsang Biak In from DC Bungalow, Khawzawl.</t>
  </si>
  <si>
    <t>Approach Road to Telecom Office from Anganwadi No.7 at Zaingen veng, Khawzawl.</t>
  </si>
  <si>
    <t>Approach Road from Vengpui Thlanmual - DC Rest House, Khawzawl.</t>
  </si>
  <si>
    <t>Approach road IB at Lungpho.</t>
  </si>
  <si>
    <t>DIVISION LENGTH</t>
  </si>
  <si>
    <t>Aizawl - Thenzawl-Lunglei Road (PWD Lunglei Circle AOC Ramthar)</t>
  </si>
  <si>
    <t xml:space="preserve">Buarpui to Bunghmun (Buarpui to Bunghmun km Milestone)    </t>
  </si>
  <si>
    <t xml:space="preserve">Lunglei Buarpui Road (Sazaikawn Buarpuia Village)      </t>
  </si>
  <si>
    <t xml:space="preserve">LP Thangzikas Shop Forest Check Gate (LP Thangzikas Shop Forest Check Gate)      </t>
  </si>
  <si>
    <t>Saikuti Hall Approach Road (Sakuti Hall Peng at ATL Venglai Traffic Point)</t>
  </si>
  <si>
    <t xml:space="preserve">Thana Rahsiveng via MST Office (Lunglei Police Station H.S Rinawmas House)      </t>
  </si>
  <si>
    <t>District Road (Three Gate to Mizo Fed Dawr, Venglai)</t>
  </si>
  <si>
    <t xml:space="preserve">Theiriat Approach Road From Sethlun (Sethlun Theiriat Tlang)      </t>
  </si>
  <si>
    <t xml:space="preserve">Hminlokawn Hrangchalkawn via Polytechnic (NH 54A at Hminlokawn Hrangchalkawn Community Hall)    </t>
  </si>
  <si>
    <t>Mualthuam Approach Road (Mualthuam Approach road ATL Main Road)</t>
  </si>
  <si>
    <t xml:space="preserve">ATL Road to Kawmzawl Helipad Road Pukpui (Kawmzawl Main Road)(Pukpui Kawmzawl Helipad)      </t>
  </si>
  <si>
    <t xml:space="preserve">Approach Road to HATIM From Helipad Kawmzawl (Kawmzawl Helipad HATIM Main Gate)      </t>
  </si>
  <si>
    <t xml:space="preserve">Tourist Lodge Peng Chawlbawla Point (Tourist Lodge Peng Zotlang Chawlbawla Point Zotlang)    </t>
  </si>
  <si>
    <t xml:space="preserve">Centenary Road Serkawn (Serkawn Christian Hospital Serkawn Pastor Quarter)    </t>
  </si>
  <si>
    <t xml:space="preserve">Serkawn Hospital to Diet, Melte (Chistian Hospital Serkawn to DIET Lunglei)    </t>
  </si>
  <si>
    <t xml:space="preserve">Zohnuai Approach Road upto Community Hall (ATL Main Road Zohnuai Community Hall)      </t>
  </si>
  <si>
    <t xml:space="preserve">Kikawn R.Biaksangas House via BCM Bazar Veng  Biak In (BCM Church R.Biaksangas House)      </t>
  </si>
  <si>
    <t xml:space="preserve">Bazar Veng - Tlabung Peng via LDSC Ground (Mandir Peng Thuamluaia Mual Upper Road)    </t>
  </si>
  <si>
    <t xml:space="preserve">Rahsi Veng to Tlabung Road via Sazaikawn (Forest Check Gate Tlabung Kawng)      </t>
  </si>
  <si>
    <t xml:space="preserve">Lunglei District Jail From Sazaikawn (Sazaikawn Lunglei District Jail)      </t>
  </si>
  <si>
    <t xml:space="preserve">Ramhlun to Forest Rest House(Forest Rest House Road Ramhlun)      </t>
  </si>
  <si>
    <t xml:space="preserve">PHC to Forest Rest House(PHC Road Forest Rest House)      </t>
  </si>
  <si>
    <t xml:space="preserve">Approach Road to PHC(Pu Chandras House Buarpui PHC)    </t>
  </si>
  <si>
    <t xml:space="preserve">Mission Veng to RO Office(Pi Lalramzauvis House R.O Office)      </t>
  </si>
  <si>
    <t xml:space="preserve">Venglai to Govt. M S Road(YMA Run Govt M S)      </t>
  </si>
  <si>
    <t xml:space="preserve">Approach Road to Playground(Pu Hualrokhumas House Indoor Stadium)      </t>
  </si>
  <si>
    <t xml:space="preserve">Lunglawn Approach Road via AIR Station (AOC Ramthar NH 54A)      </t>
  </si>
  <si>
    <t>Kaimua Road from ATL Road to Chawngzami's House Mualthuam (Kaimua Road Chawngzami's House Mualthuam)</t>
  </si>
  <si>
    <t>Lalrosanga's House to Rodinga's House Mualthuam (Rodinga's house Mualthuam R. Lalrosanga's House)</t>
  </si>
  <si>
    <t>Liandinga's House to R.Chawngchhuma's House Mualthuam (Rodinga's House Mualthuam R.Chawngchhuma's House)</t>
  </si>
  <si>
    <t xml:space="preserve">Centenary Road to New Cemetery Mualthuam(Zoramengis House ATL Main Road)      </t>
  </si>
  <si>
    <t xml:space="preserve">Approach Road to Girl's hostel with Courtyard (HATIM) Kawmzawl, Pukpui (HATIM Main Gate Girls Hostel HATIM)      </t>
  </si>
  <si>
    <t xml:space="preserve">Approach Road to Boy's Hostel with Courtyard (HATIM) Kawmzawl Pukpui (HATIM Main Gate Boys Hostel HATIM)    </t>
  </si>
  <si>
    <t xml:space="preserve">Approach Road to Laldenga Park From HATIM Road Kawmzawl Pukpui (HATIM Road Laldenga Park)      </t>
  </si>
  <si>
    <t xml:space="preserve">Approach Road to Eklavia upto Boys Hostel  Kawmzawl Pukpui (Kawmzawl Main Road Eklavia Boys Hostel)      </t>
  </si>
  <si>
    <t xml:space="preserve">Approach Road to Eklavia Academic Building Kawmzawl Pukpui (Eklavia Campus EMRS Academic Building)      </t>
  </si>
  <si>
    <t xml:space="preserve">Approach Road to Eklavia Staff Qtrs Kawmzawl  Pukpui (Eklavia Campus Eklavia Staff Quarter)      </t>
  </si>
  <si>
    <t xml:space="preserve">Approach Road to Extension Training Center (SIRD) From Helipad Road With Courtyard Kawmzawl  Pukpui (Kawmzawl Main Road SIRD Courtyard)      </t>
  </si>
  <si>
    <t xml:space="preserve">Approach Road to IIDC Guest House From Kawmzawl Helipad Road Pukpui (Kawmzawl Main Road IIDC Guest House)      </t>
  </si>
  <si>
    <t xml:space="preserve">Approach Road to NIELIT Extension Center From IIDC Approach Road (IIDC Approach Road NIELIT Center)      </t>
  </si>
  <si>
    <t xml:space="preserve">Pukpui Internal Road ( ATL Pukpui Playground)  </t>
  </si>
  <si>
    <t xml:space="preserve">Kawmzawl Road Lalchamlianas House Pukpui (Zosiamas House Lalchamlianas House Pukpui)    </t>
  </si>
  <si>
    <t xml:space="preserve">PHC Approach Road From Kawmzawl Helipad Road  Pukpui (Kawmzawl Main Road PHC Pukpui)      </t>
  </si>
  <si>
    <t xml:space="preserve">UPC Biak In to Internal Road From Kawmzawl Main Road (Kawmzawl Main Road Pu K.Darkhumas House)      </t>
  </si>
  <si>
    <t xml:space="preserve">Hmingmawia's House to Internal Road From Kawmzawl Main Road Pukpui (Hmingmawias House Internal Road Kawmzawl)      </t>
  </si>
  <si>
    <t xml:space="preserve">Kawmzawl Main Road Far Veng Pukpui (Near Kawmzawl Main Road LH Lalrindikas House)  </t>
  </si>
  <si>
    <t xml:space="preserve">Kawmzawl Main Road to Internal Road (Vanlalsanga's House) Pukpui (Vanlalsangas House Pu T.Aichhungas House Pukpui)    </t>
  </si>
  <si>
    <t xml:space="preserve">Kawmzawl Main Road Graveyard Pukpui(Kawmzaawl Main Road Hmingmawias House)      </t>
  </si>
  <si>
    <t xml:space="preserve">ATL Road (Kawmzawl Junction) K.Saithangvungas House Pukpui (Pukpui Market Shed K.Saithangvungas House)      </t>
  </si>
  <si>
    <t xml:space="preserve">ATL Road from Rothangas House Rualchhingas House Pukpui (Rothangas House Rualchhingas House)      </t>
  </si>
  <si>
    <t xml:space="preserve">Supply Kawn to Navadaya at Pukpui (Supply Kawn  ATL Road Navadaya at Pukpui)      </t>
  </si>
  <si>
    <t xml:space="preserve">Lianngengis House to F.Malsawmas House Zotlang (Lianngengis House F.Malsawmas House)    </t>
  </si>
  <si>
    <t xml:space="preserve">Tourist Lodge Approach Road (Zotlang Tourist Lodge Zotlang)    </t>
  </si>
  <si>
    <t xml:space="preserve">DC Link Road Zotlang (Rotlaii's House Zotlang ATL Main Road)      </t>
  </si>
  <si>
    <t xml:space="preserve">Approach Road From Pu Dosanga's House to DC Link Road at Zotlang (Pu Dosanga House to DC Link Road)      </t>
  </si>
  <si>
    <t xml:space="preserve">YPC Hall Chirhdiakkawn (YPC Hall Chirhdiakkawn)      </t>
  </si>
  <si>
    <t xml:space="preserve">ATL Road to Chirhdiakkawn, Serkawn (Chirhdiakkawn to ATL at Serkawn)    </t>
  </si>
  <si>
    <t xml:space="preserve">Chirhdiakkawn Internal Road (Chirhdiakkawn to C.K. Mawia's House)      </t>
  </si>
  <si>
    <t xml:space="preserve">YPC Hall to Chawlbawla Point (YPC Hall Chawlbawla Point Zotlang)      </t>
  </si>
  <si>
    <t xml:space="preserve">Carey School to YPC Zotui Road (Carey School YPC Zotui Road)      </t>
  </si>
  <si>
    <t xml:space="preserve">Parallel Road From Pu Lalpara's House to Presbyterian Church (Part 1)  </t>
  </si>
  <si>
    <t>Parallel Road From Pu Lalpara's House to BCM Kikawn Biak In (BCM Church Pu Lalparas House)(Part 2)</t>
  </si>
  <si>
    <t xml:space="preserve">Saptui - PHE Complex (Saptui PHE Office)      </t>
  </si>
  <si>
    <t xml:space="preserve">Ramzotlang to Diet (Dr. F Lianchhinga House K.T Lalthangpuias House)      </t>
  </si>
  <si>
    <t xml:space="preserve">Ramzotlang Baptist Church Approach Road  (C.Thangzuala Tuikhur Pi Thangberis House)    </t>
  </si>
  <si>
    <t xml:space="preserve">Zohnuai to Ramzotlang Approach Road (Ramzotlang Approach Road Pi Thangberi's House)      </t>
  </si>
  <si>
    <t xml:space="preserve">Zohnuai Quarry Approach From Kawlrosiami's House (Kawlrosiami's House Zohnuai Quarry)      </t>
  </si>
  <si>
    <t xml:space="preserve">Jubilee Road Zohnuai (Pu Thanghminga's House Kanan Veng)    </t>
  </si>
  <si>
    <t xml:space="preserve">Zohnuai H/S Approach Road From YMA Hall (YMA Run Zohnuai High School)      </t>
  </si>
  <si>
    <t xml:space="preserve">Sangthuama's House to Middle School Zohnuai (Sangthuama's House to Middle School Zohnuai)      </t>
  </si>
  <si>
    <t xml:space="preserve">C. Lalchungnunga's House Kanan Veng Zohnuai (C. Lalchungnunga's House Kanan Veng)      </t>
  </si>
  <si>
    <t xml:space="preserve">Zohnuai Field Approach Road From Dawrkawn (Zohnuai Playfield Dawrkawn)      </t>
  </si>
  <si>
    <t xml:space="preserve">Kikawn M S Approach Road Bazar Veng(Pui Puii Enterprise SMS School)      </t>
  </si>
  <si>
    <t xml:space="preserve">Sakeia Road From Kikawn Kawizau Chama House  Bazar Veng (C.Sanglianas House C.Hunkhumas House)      </t>
  </si>
  <si>
    <t xml:space="preserve">SE Office Approach Road Bazar Veng(ATL Main Road PWD SE Office)      </t>
  </si>
  <si>
    <t xml:space="preserve">Approach Road  to LDSC Ground No II From District Road (District Road LDSC Ground No II)      </t>
  </si>
  <si>
    <t xml:space="preserve">Approach Road From Sacred Heart School to LDSC Ground No.II From Parallel Road(Electric Veng Leh Venglai LDSC Ground No II)    </t>
  </si>
  <si>
    <t xml:space="preserve">Power House Approach Road (District Road Power House)      </t>
  </si>
  <si>
    <t xml:space="preserve">PC.Lawmsanga's House to Sangchem Road (Power House Sangchem Road)      </t>
  </si>
  <si>
    <t xml:space="preserve">Second Parallel Road at Bazar Veng     </t>
  </si>
  <si>
    <t xml:space="preserve">PHE Quarter to 2nd Parallel Road Bazar Veng (Khuangchera Section YMA Shed K.Lianzuala's House)    </t>
  </si>
  <si>
    <t xml:space="preserve">RTP Cinema Hall to Biaksanga's House via Forest Office Bazar Veng (RTP Cinema Hall Biaksanga's House)      </t>
  </si>
  <si>
    <t xml:space="preserve">V.Chawngchhuma's House to VK Pachhunga's House Kikawn (V.Chawngchhuma's House to VK Pachhunga's House)  </t>
  </si>
  <si>
    <t xml:space="preserve">Kikawntlang Approach Road Bazar Veng (Rodinga Hmar House PHE Complex)      </t>
  </si>
  <si>
    <t xml:space="preserve">Sacred Heart School Approach Road Venglai (Parallel Road Venglai 2nd Para Venglai)      </t>
  </si>
  <si>
    <t xml:space="preserve">Sangchem Road (LDSC Ground No II Soil Complex Road) (Part 1)      </t>
  </si>
  <si>
    <t xml:space="preserve">Soil Complex Approach Road (Soil Complex Office District Road)      </t>
  </si>
  <si>
    <t xml:space="preserve">Approach Road to Ramthar Veng Indoor Stadium From JK Sawihmingthanga's House (District Road Ramthar Indoor Stadium)    </t>
  </si>
  <si>
    <t xml:space="preserve">Ramthar Indoor Stadium Approach Road (Pu Bawihas House Indoor Stadium Ramthar)      </t>
  </si>
  <si>
    <t xml:space="preserve">Approach Road to Saphranga Memorial School (Silver Mount School Saphranga Memorial School)      </t>
  </si>
  <si>
    <t xml:space="preserve">Vety Farm Approach Road (District Road Farm Veng   Soil Complex Road)    </t>
  </si>
  <si>
    <t xml:space="preserve">Approach Road to LKM School Farm Veng (BCM Church Farm Veng LKM School)      </t>
  </si>
  <si>
    <t xml:space="preserve">Approach Road to Volley Ball Court at Farm Veng (Pu Bawka Point Volley Ball Court Farm Veng)    </t>
  </si>
  <si>
    <t xml:space="preserve">Chanmari Vengthlang Church to Sangchem Road(Chanmari Vengthlang Church Sangchem Road)  </t>
  </si>
  <si>
    <t xml:space="preserve">Kawlkhuma's Children Home Approach Road (District Road Kawlkhumas Children Home)      </t>
  </si>
  <si>
    <t xml:space="preserve">Approach Road From District Road to Sangchem Road via Kapchungnungas House (District Road Sangchem Road)    </t>
  </si>
  <si>
    <t xml:space="preserve">Electric Veng Indoor Stadium Approach Road (District Road Indoor Stadium Electric Veng)    </t>
  </si>
  <si>
    <t xml:space="preserve">Electric Veng Internal Road (LDSC Ground No II Mualpui)    </t>
  </si>
  <si>
    <t xml:space="preserve">Approach Road to Electric Cemetry Road From Mualpui Road Electric Veng (Sangchem Road Electric Veng)      </t>
  </si>
  <si>
    <t xml:space="preserve">RTP Cinema Hall to JB College Bazar Veng (RTP Cinema Hall JB College Bazar Veng)      </t>
  </si>
  <si>
    <t xml:space="preserve">Approach Road to Venglai PCI Church (JB Point to PCI Church)      </t>
  </si>
  <si>
    <t xml:space="preserve">District Road to Nursing School Road via ZH Ropuias House (District Road Nursing School)      </t>
  </si>
  <si>
    <t xml:space="preserve">Approach Road to ITI Complex (Nursing School Approach Road ITI Complex)  </t>
  </si>
  <si>
    <t xml:space="preserve">Nursing School Approach Road at Ramthar (District Road Nursing School Approach Road)  </t>
  </si>
  <si>
    <t xml:space="preserve">Approach Road to Kendriya School at Ramthar Veng (Nursing School Approach Road Kendriya School Ramthar Veng)  </t>
  </si>
  <si>
    <t xml:space="preserve">Remand Home to Zothangpuia's House (Remand Home Zothangpuia's House)      </t>
  </si>
  <si>
    <t>Lunglei Nghasih Road (Kendriya School Ramthar Veng Nghasih Leilet Zawl)</t>
  </si>
  <si>
    <t xml:space="preserve">Salem to Lunglawn Link Road (Nursing School Approach Road Pu Malsawma's House)      </t>
  </si>
  <si>
    <t xml:space="preserve">District Road to Common Facilities Centre at Lunglawn (Industry Peng Lunglawn F.Pathanga's House)      </t>
  </si>
  <si>
    <t xml:space="preserve">Lunglawn Thlanmual Approach From Mizoram UPC Church (Mizoram UPC Church F.Pathanga's House)      </t>
  </si>
  <si>
    <t xml:space="preserve">Three Gate - Sethlun (Three Gate BCM Sethlun)      </t>
  </si>
  <si>
    <t xml:space="preserve">Parallel Road II at Theiriat (Rochhuma Sailo House Theiriat App Road From Bus Stand)    </t>
  </si>
  <si>
    <t xml:space="preserve">Parallel Road I at Theiriat (S.Lalremzauvas House R. Sangzualas House)      </t>
  </si>
  <si>
    <t xml:space="preserve">Theiriat Approach Road From Bus Stand (NH 54A Theiriat Approach Road)  </t>
  </si>
  <si>
    <t xml:space="preserve">Damkawng Theiriat Road (C.Thangkimas House C.Lalfakkimas House)      </t>
  </si>
  <si>
    <t xml:space="preserve">Hminlokawn Theiriat Approach Road (Hminlokawn(NH 54) K.Romlianas House)    </t>
  </si>
  <si>
    <t xml:space="preserve">Approach Road to Science Block Including Courtyard (Polytechnic Main Road Science Block)      </t>
  </si>
  <si>
    <t xml:space="preserve">Staff Quarter Approach Road (Polytechnic Main Road Hminlokawn Hrangchalkawn)    </t>
  </si>
  <si>
    <t xml:space="preserve">Approach Road to Principal Quarter with Courtyard (Polytechnic Main Road Principals Quarter)      </t>
  </si>
  <si>
    <t xml:space="preserve">Approach Road to HOD Quarter No I (Principals Qtr App.Road HOD No II Quarter)      </t>
  </si>
  <si>
    <t xml:space="preserve">Approach Road to HOD Quarter No II (Principals Qtr App Road HOD No II Quarter)      </t>
  </si>
  <si>
    <t xml:space="preserve">Approach Road to Girls Hostel (HOD No II Quarter App.Road Girls Hostel)    </t>
  </si>
  <si>
    <t xml:space="preserve">Luangmual Internal Road From Thangte Peng to Thlanmual (Thangte Peng Luangmual Thlanmual)      </t>
  </si>
  <si>
    <t xml:space="preserve">MAP Complex Internal Road (Commandant Bungalow  to Thangte Peng)    </t>
  </si>
  <si>
    <t xml:space="preserve">NH 54A to District Road via Forest Complex at Lunglawn(Forest Check Gate District Road)      </t>
  </si>
  <si>
    <t xml:space="preserve">NH 54A to Lunglawn Hmunhlui Tlang via Pu H. Lalzirliana's House(NH 54A Main Road PC Thlanmuala's House)      </t>
  </si>
  <si>
    <t xml:space="preserve">Lunglawn Thlanmual Approach Road (NH 54A District Road)      </t>
  </si>
  <si>
    <t xml:space="preserve">Garden Street Approach Road (Lunglawn (NH 54) Pu Lalhminglianas House)    </t>
  </si>
  <si>
    <t xml:space="preserve">Lunglawn Centenary Approach Road (BCM Church Lunglawn BCM Church Lunglawn East at NH 54A)      </t>
  </si>
  <si>
    <t xml:space="preserve">Z.Rosanga Road at Lunglawn (NH 54A Z.Rosangas House)      </t>
  </si>
  <si>
    <t xml:space="preserve">Hauva Road (Salem Internal Road Peng District Road)      </t>
  </si>
  <si>
    <t xml:space="preserve">Salem Internal Road (NH 54A to District Road)      </t>
  </si>
  <si>
    <t xml:space="preserve">AOC to District Road(AOC Ramthar District Road)      </t>
  </si>
  <si>
    <t xml:space="preserve">Salem Internal Road ( Thanchungas House to Nundangas House)(Thanchungas House Nundangas House)  </t>
  </si>
  <si>
    <t xml:space="preserve">Ramthar Internal Road ( High Mast to Saihliras House)(High Mast Saihliras House)      </t>
  </si>
  <si>
    <t xml:space="preserve">Ramthar Veng Baptist Church Ring Road (AOC Ramthar Mazaras Spare Parts)      </t>
  </si>
  <si>
    <t xml:space="preserve">Ramthar Veng Baptist Church to District Road (BCM Church District Road)        </t>
  </si>
  <si>
    <t xml:space="preserve">Falkawn to District Road (Falkawn District Road)      </t>
  </si>
  <si>
    <t xml:space="preserve">Haka to District Road From P.Lianbuangas House (P.Lianbuangas House District Road)      </t>
  </si>
  <si>
    <t xml:space="preserve">JP Press to Sobji Bazar (JP Press Sobji Bazar)      </t>
  </si>
  <si>
    <t xml:space="preserve">DEO Office to District Road (DEO Office District Road)      </t>
  </si>
  <si>
    <t xml:space="preserve">Approach Road to Sobji Bazar From Haka Road(Darhminglianas Building Sobji Bazar)      </t>
  </si>
  <si>
    <t xml:space="preserve">Millenium Road (Sobji Bazar Haka Road)      </t>
  </si>
  <si>
    <t xml:space="preserve">Haka Road (Chanmari Haka Road Peng BCM Hospital)      </t>
  </si>
  <si>
    <t xml:space="preserve">Haka to District Road via Zodingas House (Haka Road District Road)      </t>
  </si>
  <si>
    <t xml:space="preserve">PWD Godown to District Road (PWD Godown District Road)      </t>
  </si>
  <si>
    <t xml:space="preserve">Presbyterian Church Ring Road (Haka Road HPC Haka Road)      </t>
  </si>
  <si>
    <t xml:space="preserve">Haka to District Road via Vety Dispensary (UPC Church District Road)      </t>
  </si>
  <si>
    <t xml:space="preserve">Haka to District Road From Thangluras House (Thangluras House District Road Farm Veng)      </t>
  </si>
  <si>
    <t xml:space="preserve">Main Road to Haka From Samsonas Building (ATL Main Road Samsonas Building)      </t>
  </si>
  <si>
    <t xml:space="preserve">BDO Quarter Approach Road (DUDO Quarter BDO Quarter)      </t>
  </si>
  <si>
    <t xml:space="preserve">Chanmari BCM to Haka Road (BCM Church Chanmari   Haka Main Road)    </t>
  </si>
  <si>
    <t xml:space="preserve">EE  PWD Quarter Approach Road(PWD Staff Lodge Main Gate EE PWD Quarter)      </t>
  </si>
  <si>
    <t xml:space="preserve">OPD to Haka Road (Chief Medical Office Seventh Day Church)      </t>
  </si>
  <si>
    <t xml:space="preserve">Civil Hospital Approach Road (Civil Hospital ATL Main Road)    </t>
  </si>
  <si>
    <t xml:space="preserve">Approach Road to Mini Sport Complex at AP Tlang (V.L Thansangas Traffic Point Mini Sport Complex)    </t>
  </si>
  <si>
    <t xml:space="preserve">Addl.SP Quarter Approach Road (V.L Thansangas Traffic Point DIG Quarter)    </t>
  </si>
  <si>
    <t xml:space="preserve">Approach Road to Mini Sport Complex at AP Tlang (AP Tlang Police Quarter)      </t>
  </si>
  <si>
    <t xml:space="preserve">DC Staff Qtr Approach Road (AP Tlang DC Staff Quarter)      </t>
  </si>
  <si>
    <t xml:space="preserve">CMO Quarter Approach Road(AP Tlang CMO Quarter)      </t>
  </si>
  <si>
    <t xml:space="preserve">Approach Road Office Quarter at Circuit Tlang (B. Thangpuias House V. Lalrintluangis)      </t>
  </si>
  <si>
    <t xml:space="preserve">Circuit House with Courtyard Approach Road(Circuit House Approach Road Circuit House)  </t>
  </si>
  <si>
    <t xml:space="preserve">Approach Road to Treasury Officer Qtr. From Circuit House(Circuit House Approach Road Treasury Officer Qtr)    </t>
  </si>
  <si>
    <t xml:space="preserve">DCSO Qtr.Approach Road (Treasury Qtr Road DCSO Quarter)      </t>
  </si>
  <si>
    <t xml:space="preserve">Addl.DC Qtr.Approach Road From Circuit House(Approach Road Circuit House Addl.DC Quarter)    </t>
  </si>
  <si>
    <t xml:space="preserve">SP Residence Approach Road(Near DC Bangalow Road SP Residence)      </t>
  </si>
  <si>
    <t xml:space="preserve">DC Residence Approach Road From SP Office(V.L Thansangas Traffic Point SP Bangalow)    </t>
  </si>
  <si>
    <t xml:space="preserve">Venglai Cemetery Approach Road(Convention Center   Venglai Cemetery)    </t>
  </si>
  <si>
    <t xml:space="preserve">Approach Road LAD Complex(Convention Center LAD Complex)      </t>
  </si>
  <si>
    <t xml:space="preserve">EE Mechanic Office Approach Road(Convention Center EE Mechanic Office)      </t>
  </si>
  <si>
    <t xml:space="preserve">Mechanic Workshop Approach Road(Rahsi Veng YMA Building Mechanic Workshop)      </t>
  </si>
  <si>
    <t xml:space="preserve">Approach Road DCs Office From MST Bus Station(MST Bus Station DC Office)      </t>
  </si>
  <si>
    <t xml:space="preserve">SE  PWD Residence Approach Road(DCs Office SE Office)      </t>
  </si>
  <si>
    <t xml:space="preserve">DC Residence From SE PWD Qtr. Approach Road(SE PWD Qtr DC Residence)      </t>
  </si>
  <si>
    <t xml:space="preserve">Mizoram Rural Bank to DC Office via LAD Office(Mizoram Rural Bank DC Office)  </t>
  </si>
  <si>
    <t xml:space="preserve">Tlabung Peng to PWD Colony (Tlabung Peng PWD Colony)    </t>
  </si>
  <si>
    <t xml:space="preserve">Forest Check Gate upto Colony (Forest Check Gate PWD Colony)      </t>
  </si>
  <si>
    <t xml:space="preserve">Forest Check Gate to Moria Junction Rahsiveng (F.Hmingthangas House Moria Junction)      </t>
  </si>
  <si>
    <t xml:space="preserve">Primary School to Moria Junction Rahsiveng (Primary School Rahsiveng Moria Junction)      </t>
  </si>
  <si>
    <t xml:space="preserve">Primary School to Colony Road Rahsiveng (Primary School Rahsiveng Colony Road)      </t>
  </si>
  <si>
    <t xml:space="preserve">Moria Junction to Church of God Biak In Rahsiveng (Moria Junction Church of God Biak In)    </t>
  </si>
  <si>
    <t xml:space="preserve">JH.Lalduhawmas House to Venghlun Cemetery  Venghlun(JH.Lalduhawmas House Venghlun Cemetery)      </t>
  </si>
  <si>
    <t xml:space="preserve">Pu Kaias House to Tlabung Road Rahsi Veng (Pu Kaias House Tlabung Road Rahsiveng)      </t>
  </si>
  <si>
    <t xml:space="preserve">Venghlun Internal Road (Indoor Stadium to Lalhmunsanga House)(Venghlun Indoor Stadium Lalhmunsanga House)      </t>
  </si>
  <si>
    <t xml:space="preserve">Tlabung Peng to Lunglei Government College (Tlabung Peng Lunglei Govt. College)      </t>
  </si>
  <si>
    <t xml:space="preserve">Approach Road to Thuamluai Mual Near Police Qtrs (Thuamluaia Mual Police Quarter)      </t>
  </si>
  <si>
    <t xml:space="preserve">Tlabung Peng Junction to Thuamluaia Mual upper Road(Tlabung Peng Junction Thuamluaia Mual upper Road)    </t>
  </si>
  <si>
    <t xml:space="preserve">Government College - College Veng (Lunglei Govt College Pu C.Lalawmpuias House)    </t>
  </si>
  <si>
    <t xml:space="preserve">Community Hall to Bazar H S College Veng (Community Hall Bazar H S)      </t>
  </si>
  <si>
    <t xml:space="preserve">Laihnunas House Saidinglianas House Venghlun(YMA House Venghlun Thlanmual Peng)      </t>
  </si>
  <si>
    <t xml:space="preserve">Approach Road to MBKHP Chawmdawlnaa In Melte(Chawmdawlnaa In Main Gate Chawmdawlnaa In Campus)  </t>
  </si>
  <si>
    <t xml:space="preserve">Approach Road to PWD IB(Sawihliras House PWD IB)      </t>
  </si>
  <si>
    <t xml:space="preserve">PWD IB to Power Sub Station(IB Peng Power Sub Station)      </t>
  </si>
  <si>
    <t xml:space="preserve">Thana to Pi Chalnawnis Venglai (Thana Venglai Pi Chalnawnis House)      </t>
  </si>
  <si>
    <t xml:space="preserve">Thana to Venglai H S Venglai (Thana Venglai Pi Chalnawnis House)      </t>
  </si>
  <si>
    <t xml:space="preserve">Main Road to Haka From Samsonas Residence (ATL Main Road Samsonas Residence)      </t>
  </si>
  <si>
    <t xml:space="preserve">Sertlangpui Internal Road (Sertlangpui Main Road Sertlangpui PWD IB)      </t>
  </si>
  <si>
    <t xml:space="preserve">Zero Point Junction to PWD Complex(Zero Point Junction to PWD Office Bunghmun)      </t>
  </si>
  <si>
    <t xml:space="preserve">Bunghmun Ring Road(Cluster Resource Centre Pu J. Chuailovas House)      </t>
  </si>
  <si>
    <t xml:space="preserve">Approach Road to BCM Dinthar(Pu Zoramas House to BCM Dinthar)      </t>
  </si>
  <si>
    <t xml:space="preserve">MRB Junction to Mini Sport Complex(MRB Junction to Mini Sport Complex)      </t>
  </si>
  <si>
    <t xml:space="preserve">MRB Junction to Falkawn(MRB Junction to Falkawn)    </t>
  </si>
  <si>
    <t xml:space="preserve">Approach Road BCM Bunghmun(Pi Lalthantluangis House to BCM Bunghmun)      </t>
  </si>
  <si>
    <t xml:space="preserve">MRB Junction to BDO(MRB Junction BDO Complex)      </t>
  </si>
  <si>
    <t xml:space="preserve">Zero Point Junction to MRB Junction(Zero Point Junction to MRB Junction)      </t>
  </si>
  <si>
    <t xml:space="preserve">Zero Point Junction to Police Station(Zero Point Junction to Police Station)      </t>
  </si>
  <si>
    <t>Approach Road PHC(Pu Z.D Thanchungnungas House Buarpui to Bunghmun Main Road)</t>
  </si>
  <si>
    <t>Helipad Approach Road at Sethlun (Sethlun Helipad Peng Helipad Sethlun)</t>
  </si>
  <si>
    <t xml:space="preserve">Haka to Millenium Road From Seventh Day Church (Seventh Day Church Millenium Road)      </t>
  </si>
  <si>
    <t xml:space="preserve">Tlabung Road - PWD Staff Qtrs at Venghlun (Pi Chalnawnis House Rahsi Veng in Rina Kawr)(Part 1)      </t>
  </si>
  <si>
    <t xml:space="preserve">PWD Staff Qtrs, Venghlun - PWD Colony Road (PWD Quarter Colony Road)(Part 2)      </t>
  </si>
  <si>
    <t>Sangchem Road (Soil Complex Road Ramthar Thlanmual)(Part 2)</t>
  </si>
  <si>
    <t>LR School Approach Road (District Road Farm Veng Pu Vanchhumas House)</t>
  </si>
  <si>
    <t>Tlabung Road  to Pu Kaia House, Rahsiveng</t>
  </si>
  <si>
    <t>P.Laltlanzauva's House to Lianngiri's House, Zohnuai</t>
  </si>
  <si>
    <t>Approach Road to Staff Quarter, MPL</t>
  </si>
  <si>
    <t>Approach Road to Boy's Hostel with Courtyard</t>
  </si>
  <si>
    <t>Approach Road to Dinning Hall, MPL</t>
  </si>
  <si>
    <t>Approach Road to Superintendent Quarter, MPL</t>
  </si>
  <si>
    <t>Approach Road to HOD - 3 Quarter, MPL</t>
  </si>
  <si>
    <t>DIG Quarter approach Road with Courtyard</t>
  </si>
  <si>
    <t>Approach Road to DIG Office with Courtyard</t>
  </si>
  <si>
    <t>Police Staff Quarter approach Road, AP Tlang</t>
  </si>
  <si>
    <t>Dawrzawl to Tawngtaina Tlang, Theiriat</t>
  </si>
  <si>
    <t>District Court Building to Hrangchuailova House, Venglai</t>
  </si>
  <si>
    <t>Approach road to PWD Staff Quarter Bunghmun</t>
  </si>
  <si>
    <t>Approach Road - PWD IB Buarpui</t>
  </si>
  <si>
    <t>Approach Road - PHC Buarpui</t>
  </si>
  <si>
    <t>PHC Buarpui - Forest Rest House</t>
  </si>
  <si>
    <t>PWD IB Buarpui - Power Sub-Station</t>
  </si>
  <si>
    <t>Ramhlun - Forest House Buarpui</t>
  </si>
  <si>
    <t>Venglai - Gov't M/S Thenhlum</t>
  </si>
  <si>
    <t>Mission Veng - Field Veng Thenhlum</t>
  </si>
  <si>
    <t>Approach road - Thenhlum Playground</t>
  </si>
  <si>
    <t>Approach road - RO Office Thenhlum</t>
  </si>
  <si>
    <t xml:space="preserve">Zobawk (Dawn) Haulawng Road(Dawn Bazar Haulawng Zero Point)      </t>
  </si>
  <si>
    <t xml:space="preserve">Hall No.2 to Robuangas House (Hall No.2 Robuangas Hall)      </t>
  </si>
  <si>
    <t xml:space="preserve">BRTF Canteen Helipad via ICDS Office(BRTF Canteen Hnahthial Helipad)      </t>
  </si>
  <si>
    <t xml:space="preserve">ICDS Office Electric Office(ICDS Office Electric Office)      </t>
  </si>
  <si>
    <t xml:space="preserve">ICDS Office BDO Rest House(ICDS Office BDO Rest Room)      </t>
  </si>
  <si>
    <t xml:space="preserve">Saidingas House BCM Electric N(Saidingas House BCM Electric N)      </t>
  </si>
  <si>
    <t xml:space="preserve">Electric Kawnpui via Govt. Hnahthial College(Pu C. Laltlangthangas House Govt. Hnahthial College)(Part 1)    </t>
  </si>
  <si>
    <t xml:space="preserve">Electric Kawnpui via Govt. Hnahthial College(Pu C. Laltlangthangas House Govt. Hnahthial College)(Part 2)    </t>
  </si>
  <si>
    <t xml:space="preserve">College Road Southern High School(College Road Southern High School)      </t>
  </si>
  <si>
    <t xml:space="preserve">HBSC Ring Road(Bazarkawn Hnahthial Engmawias House)      </t>
  </si>
  <si>
    <t xml:space="preserve">NH 54 Bazarkawn via Kanan Veng(NH 54 Bazarkawn Hnahthial)      </t>
  </si>
  <si>
    <t xml:space="preserve">NH 54 Nauhruaikawn(NH 54 Nauhruaikawn)      </t>
  </si>
  <si>
    <t xml:space="preserve">Sabialis House T T Hardware Store(Sabialis House T T Hardware Store)      </t>
  </si>
  <si>
    <t xml:space="preserve">Bazar  Chanmari (Hrangzawna Workshop)(Bazarkawn Hrangzawna Workshop)      </t>
  </si>
  <si>
    <t xml:space="preserve">J.Vanlalruatas House   C.Zomawias House Lungleng Veng(J.Vanlalruatas House C. Zomawias House)      </t>
  </si>
  <si>
    <t xml:space="preserve">Govt.HSS B.Lalnguras House Lungleng(Govt HSS B.Lalnguras House)      </t>
  </si>
  <si>
    <t xml:space="preserve">F.Zosanglianas House F.Lalduhawmas House via Model(F.Zosanglianas House F. Lalduhawmas House)      </t>
  </si>
  <si>
    <t xml:space="preserve">Pi Vanlalzawnis House Pu Tlanghmingthangas House(Pi Vanlalzawnis House Tlanghmingthangas House)    </t>
  </si>
  <si>
    <t xml:space="preserve">Sangkungas House Lalsiamas House Peniel Veng(Sangkungas House Lalsiamas House Peniel Veng)    </t>
  </si>
  <si>
    <t xml:space="preserve">Electric ITC Road(Electric Veng at NH 54 ITC Office)      </t>
  </si>
  <si>
    <t xml:space="preserve">Approach Road to Lal Veng Haulawng(Lalveng Road UPC Haulawng Lalveng Church)    </t>
  </si>
  <si>
    <t xml:space="preserve">Haulawng Lalveng Telephone Exchange(UPC Haulawng Lalveng Church Telephone Exchange  BSNL)    </t>
  </si>
  <si>
    <t xml:space="preserve">Kawlrothangas House Lalveng Haulawng(Kawlrothangas House UPC Haulawng Lalveng Church)    </t>
  </si>
  <si>
    <t xml:space="preserve">Approach Road to IB Haulawng(PWD IB Road PWD IB Haulawng)      </t>
  </si>
  <si>
    <t xml:space="preserve">Hospital Approached Road Haulawng(PHC Road Haulawng PHC Haulawng)      </t>
  </si>
  <si>
    <t xml:space="preserve">Approach Road to Khawngbawk(PHC to Khawngbawk H.Lalrim)      </t>
  </si>
  <si>
    <t xml:space="preserve">Approach Road to PHC(Buarpui PHC Pangzawl)      </t>
  </si>
  <si>
    <t xml:space="preserve">Ramrikawn to Upper Pangzawl(Ramrikawn Upper Pangzawl)      </t>
  </si>
  <si>
    <t xml:space="preserve">ICDS Office Roman School(Metrological Office St. Stephen School)      </t>
  </si>
  <si>
    <t xml:space="preserve">FCI Godown Approach Road(Rothuamas House FCI Godown)      </t>
  </si>
  <si>
    <t xml:space="preserve">Siamvelis House Sanghleias House(Siamvelis House Sanghleias House)      </t>
  </si>
  <si>
    <t xml:space="preserve">Pu C.Lawmunga House to Pu C.Lawmsanga House(Pu C.Lawmunga House Pu C.Lawmsanga House)      </t>
  </si>
  <si>
    <t xml:space="preserve">Tennis Court Thangkimas House(Tennis Court Zodinas House)    </t>
  </si>
  <si>
    <t xml:space="preserve">Volleyball Court Govt. HSS Hostel(Volleyball Court Govt. HSS Hostel)      </t>
  </si>
  <si>
    <t xml:space="preserve">Govt. HSS IB(Govt. HSS PWD IB)      </t>
  </si>
  <si>
    <t xml:space="preserve">PWD SDO Quarter Approach Road(IB Main Road PWD SDO Quarter)      </t>
  </si>
  <si>
    <t xml:space="preserve">CHC Approach Road(PWD Office Peng Doctors Quarter)      </t>
  </si>
  <si>
    <t xml:space="preserve">BDO Office Approach Road(Hnahthial BDO Office)      </t>
  </si>
  <si>
    <t xml:space="preserve">Field No.2 Approach Road(BCM Church Chanmari Field No.2)      </t>
  </si>
  <si>
    <t xml:space="preserve">NH54   C.Biakthuamas House(NH 54 C. Biakthuamas House)      </t>
  </si>
  <si>
    <t xml:space="preserve">PC Tyre Works Playground(PC Tyre Works PC Ramzauvas House)      </t>
  </si>
  <si>
    <t xml:space="preserve">SBI Diakkawn Zobawk(C.Rohmingthangas House NH 54A)      </t>
  </si>
  <si>
    <t xml:space="preserve">Approach Road to Govt H S Rohmingthangas House at 0.200kmp(Rohmingthangas House Govt. H S Zobawk)      </t>
  </si>
  <si>
    <t xml:space="preserve">SBI Tanky Zobawk(Zabuangas House Seventh Day Adventist Church)    </t>
  </si>
  <si>
    <t xml:space="preserve">Zobawk Dispensary Approach Road(NH 54A Zobawk PHC Zobawk)      </t>
  </si>
  <si>
    <t xml:space="preserve">Banglakawn Lalnunmawiis House(Banglakawn Zobawk Lalnumawiis House Zobawk)    </t>
  </si>
  <si>
    <t xml:space="preserve">Tlanglawmthangas House to Vengpui YMA Run(Tlanglawmthangas House Vengpui YMA Run)      </t>
  </si>
  <si>
    <t xml:space="preserve">Tlanglawmthangas House BRTF Road(Tlanglawmthangas House BRTF Road)      </t>
  </si>
  <si>
    <t xml:space="preserve">Darvungas House BRTF Road(Darvungas House BRTF Road)      </t>
  </si>
  <si>
    <t xml:space="preserve">Approach Road to PHC(Pangzawl Buarpui PHC)      </t>
  </si>
  <si>
    <t xml:space="preserve">F.Lianzaras House to Sangchhungas House(F.Lianzaras House Sangchhungas House)  </t>
  </si>
  <si>
    <t xml:space="preserve">Hall No.2 to Govt HSS(Hall No.2 Govt HSS)    </t>
  </si>
  <si>
    <t xml:space="preserve">F.Lianzaras House to Biakchungnungas House(F.Lianzaras House Biakchungnungas House)      </t>
  </si>
  <si>
    <t xml:space="preserve">F. Zachhumas House to C.L Bikas House(F. Zachhumas House C.L Bikas House)      </t>
  </si>
  <si>
    <t xml:space="preserve">Saikhuma Thlan Kawng(F.Zachhumas House C.L Bikas House)        </t>
  </si>
  <si>
    <t xml:space="preserve">Biakchungnungas House to V.Hmangaihthangas House(Biakchungnungas House V. Hmangaihthangas House)      </t>
  </si>
  <si>
    <t xml:space="preserve">Bazarkawn Lawmzualas House(Bazarkawn Lawmzualas House)      </t>
  </si>
  <si>
    <t xml:space="preserve">PHE EE Quarter Tawngtai Tlang(PHE EE Quarter Tawngtai Tlang)      </t>
  </si>
  <si>
    <t>AOD Approach Road(Rothuamas House NH 54)</t>
  </si>
  <si>
    <t>Siamvelis House  Zosanga Ngente House(Kalkawngtui Zosanga Ngente House)</t>
  </si>
  <si>
    <t xml:space="preserve">Sangthanmawias House Kalkawngtui via Siamvelis House(Sangthanmawias House Kalkawngtui)      </t>
  </si>
  <si>
    <t xml:space="preserve">Zodinas House H.Thangkimas House(Zodinas House H.Thangkimas House)      </t>
  </si>
  <si>
    <t xml:space="preserve">S.Vanlaiphai Muallianpui Road(Govt. HS C.Lalrammuanas House)(Part 1)      </t>
  </si>
  <si>
    <t>S.Vanlaiphai Muallianpui Road(Muallianpui Peng at BRTF Road F.Lalrinkimas House)(Part 2)</t>
  </si>
  <si>
    <t xml:space="preserve">Hnahthial to Haulawng Road Phase 1(Kawnpui Phase II Road at Mat Lui)      </t>
  </si>
  <si>
    <t xml:space="preserve">Haulawng Chhipphir Road(Haulawng Bazar   Chhipphir Playground)  </t>
  </si>
  <si>
    <t xml:space="preserve">Hnahthial Tumtukawn Road(Hnahthial Thana Nauhruaikawn)(Part 1)      </t>
  </si>
  <si>
    <t xml:space="preserve">Hnahthial Tumtukawn Road(Nauhruaikawn Tumtukawn)(Part 2)      </t>
  </si>
  <si>
    <t xml:space="preserve">Cherhlun to Ngharchhip(Cherhlun Old Ngharchhip)      </t>
  </si>
  <si>
    <t xml:space="preserve">Khawhri S.Chawngtui(Khawhri Community Hall Govt. HSS S.Chawngtui)      </t>
  </si>
  <si>
    <t xml:space="preserve">Leite S.Mualthuam Road(T.Kapkungas House S. Mualthuam)      </t>
  </si>
  <si>
    <t xml:space="preserve">Pangzawl R.Mat(Ramrikawn R.Mat)    </t>
  </si>
  <si>
    <t xml:space="preserve">Tawipui N Mualcheng S Road(Mualcheng S Peng From NH 54 Mualcheng Community Hall)    </t>
  </si>
  <si>
    <t>Thingsai short cut road</t>
  </si>
  <si>
    <t>Hnahthial to Denlung Road</t>
  </si>
  <si>
    <t>Thingsai to Bualpui Road</t>
  </si>
  <si>
    <t>Thingsai to Tiau Road</t>
  </si>
  <si>
    <t>B.Lalsangkima's House - Electric veng</t>
  </si>
  <si>
    <t>Southern High School - Thingsai Road</t>
  </si>
  <si>
    <t>BRTF Canteen to Fire Department Quarter</t>
  </si>
  <si>
    <t>F.Aithanga's House to Lalhmingmawia's House Electric veng</t>
  </si>
  <si>
    <t>Lalfamkimi's House Electric veng to Duhthluaii's House Chanmari</t>
  </si>
  <si>
    <t>Pi Zakami's House to Thangzika's House Model veng</t>
  </si>
  <si>
    <t>Ramdinpuia's House to Thingsai Road</t>
  </si>
  <si>
    <t>Approach Road to PHC Thingsai</t>
  </si>
  <si>
    <t>Approach Road to PWD IB at Thingsai</t>
  </si>
  <si>
    <t>B.Zaphunga's House to PMGSY Road at Thingsai</t>
  </si>
  <si>
    <t>Vanlalawma's House to Bazar Shed Peng veng at Thingsai</t>
  </si>
  <si>
    <t>Bazar shed peng veng to PMGSY at Thingsai</t>
  </si>
  <si>
    <t>Lalthangpuia's House to Raltlan Camp at Thingsai</t>
  </si>
  <si>
    <t>Vanlalpuia's house to Tawkcheu Field Saikuti Veng at Thingsai</t>
  </si>
  <si>
    <t>Dawtchunga's House to Bunghmun at Thingsai</t>
  </si>
  <si>
    <t>NH54 Venghlun to Upper Pangzawl Road</t>
  </si>
  <si>
    <t>Keltan to Upper Pangzawl</t>
  </si>
  <si>
    <t>NH54 to khuanghlum Field at Pangzawl</t>
  </si>
  <si>
    <t>C.Biaklian's house to Lamthuamthum, Haulawng</t>
  </si>
  <si>
    <t>IB to VC House, Haulawng</t>
  </si>
  <si>
    <t>Approach road to Cemetry Road via Govt. High School, Haulawng</t>
  </si>
  <si>
    <t>Kawlrothanga House to UPC Church via Cemetry Road No.I, Haulawng</t>
  </si>
  <si>
    <t>Chhipphir Internal Road, Chhipphir</t>
  </si>
  <si>
    <t>C.Lalbiakkima's house to R.Lalhlunpuii's house, Zobawk</t>
  </si>
  <si>
    <t>Bungalow kawn to B.Lianngaia's house, Zobawk</t>
  </si>
  <si>
    <t>CORRECTED ROAD LENGTH
(KM) BY DIV</t>
  </si>
  <si>
    <t>Mamit Bairabi Road(Dinthar Church Zamuang Jn)</t>
  </si>
  <si>
    <t>Tuipuibari W.Kawnpui Road(Rajiv Nagar I W.Kawnpui)</t>
  </si>
  <si>
    <t>W.Phaileng Marpara Road(W.Phaileng Market Mizo Veng)</t>
  </si>
  <si>
    <t>Rawpuichhip Buarpui Road(Rawpuichhip Bawlte Sector)(Falkawn Lungpuimual)</t>
  </si>
  <si>
    <t>Playground DC Complex via Hmunsam(GSA Playground DC Office)</t>
  </si>
  <si>
    <t>H S Veng Charkawn via Bazar(H S Veng Charkawn)</t>
  </si>
  <si>
    <t>PWD Complex Playground via Dist.Hospital(SDO Office GSA Playground)</t>
  </si>
  <si>
    <t>Dintharkawn SDO(C) Complex(PWD Road SDO Complex)</t>
  </si>
  <si>
    <t>Mauchikkawn Belleikawn Road(Electric Veng Belleikawn)</t>
  </si>
  <si>
    <t>Belleikawn Helipad(Belleikawn Helipad Ground)</t>
  </si>
  <si>
    <t>Old Godown Bairabi Road(Dinthar Veng Dinthar Veng)</t>
  </si>
  <si>
    <t>DC Complex to Bairabi Road via Revenue Office(DC Office Judicial Building)</t>
  </si>
  <si>
    <t>Approach Road to Revenue Office(Hmar Veng Revenue Office)</t>
  </si>
  <si>
    <t>Approach Road to Vety Office(Vaubekawn Vety Office)</t>
  </si>
  <si>
    <t>Field Veng Vaubekawn via DIET(Field Veng Vaubekawn)</t>
  </si>
  <si>
    <t>Approach Road to Mizo Veng(PCI Venghthar)</t>
  </si>
  <si>
    <t>Charkawn Bungveng(Charkawn Bungveng)</t>
  </si>
  <si>
    <t>Playground Vaubekawn via Bung Veng(Chhim Veng Venghlun)</t>
  </si>
  <si>
    <t>Appraoch Road to S.P Qrtrs(Chhim Veng SP Qtr)</t>
  </si>
  <si>
    <t>Approach Road to SFAS(Bazar Veng SFAS Church)</t>
  </si>
  <si>
    <t>Bazar Vaubekawn Road(Bazar Veng Leitlahniam)</t>
  </si>
  <si>
    <t>H S Veng Traffic Point P S VII(PCI Bazar Veng)</t>
  </si>
  <si>
    <t>Hmusam Ring Road(PCI Chhim Veng)</t>
  </si>
  <si>
    <t>Liando Run Pu Remsiama In Bazar Veng(Chhim Veng Bazar Veng)</t>
  </si>
  <si>
    <t>Approach Road to EE PHED Qtrs.(GSA Playgound PHE Office)</t>
  </si>
  <si>
    <t>Approach Road to PHED Complex(Near PHE Office PHE Qtr)</t>
  </si>
  <si>
    <t>Ramrikawn Field Veng via Thlanmual(PHE Qtr New Mamit)</t>
  </si>
  <si>
    <t>Appraoch Road to Tourist Lodge(Near Tourist Lodge Tourist Lodge)</t>
  </si>
  <si>
    <t>Appraoch Road to PandE Office(GSA Playground P and E Office)</t>
  </si>
  <si>
    <t>PWD Complex Playground via Ngharpet(Lungsir Near Playground)</t>
  </si>
  <si>
    <t>Approach Road to Govt P S VI(Lungsir Govt Primary School)</t>
  </si>
  <si>
    <t>PWD Complex Internal Road(Lungsir YMA Hall)</t>
  </si>
  <si>
    <t>Ramrikawn Kanhmun Road(Ramrikawn Kanhmun)</t>
  </si>
  <si>
    <t>Approach Road to DFO Office(EF and CC Complex DFO Office)</t>
  </si>
  <si>
    <t>Luangpawl Appraoch Road(Forest Complex PCI Church)(Part 1)</t>
  </si>
  <si>
    <t>Luangpawl Appraoch Road(PCI Church DIET Mamit)(Part 2)</t>
  </si>
  <si>
    <t>Approach Road to 4th IR Complex(Near 4th IR Complex 4th IR Complex)</t>
  </si>
  <si>
    <t>Appraoch Raod to DFO Qtrs(DFO Qtr Gate DFO Qtr)</t>
  </si>
  <si>
    <t>Marpara Town Road(Mizo Veng Synod Mission Compound)</t>
  </si>
  <si>
    <t>Phuldungsei Town Road(Phulbial Venghlun)</t>
  </si>
  <si>
    <t>Lallen Town Road(Zero Point Lallen)</t>
  </si>
  <si>
    <t>Venghlui to Helipad Road(Kawn Veng Helipad Ground)</t>
  </si>
  <si>
    <t>Approach Road to PHE Complex(Belleikawn PHE Complex)</t>
  </si>
  <si>
    <t>Tourist Cottage to PHC Road(Tourist Lodge PHC Complex)</t>
  </si>
  <si>
    <t>Approach Road to PHC Complex(H S Veng PHC Complex)</t>
  </si>
  <si>
    <t>Approach Road to Playground(H S Veng W.Phaileng Playground)</t>
  </si>
  <si>
    <t>Rahhnem Veng to Venghlui(Hall Veng W.Phaileng Playground)</t>
  </si>
  <si>
    <t>Approach Road to Soil and Water Conservation Department Complex(Govt P S Soil Complex)</t>
  </si>
  <si>
    <t>Approach Road to Agricultural Complex(Bethlehem Agri Complex)</t>
  </si>
  <si>
    <t>Approach Road to ITI(Agri Complex ITI College)</t>
  </si>
  <si>
    <t>Approach Road to IB W.Lungdar(W.Lungdar W.Lungdar IB)</t>
  </si>
  <si>
    <t>Khawrihnim Town Road(Khawrihnim Tlang Veng)</t>
  </si>
  <si>
    <t>W.Lungdar Town Road(Kawn Veng Govt Primary School)</t>
  </si>
  <si>
    <t>Apprach Road to Agriculture Office(Hospital Agri Office)</t>
  </si>
  <si>
    <t>Approach Road to CMO Qrtrs(CMO Qtr Gate CMO Qtr)</t>
  </si>
  <si>
    <t>CMO Qtr to Ngharpet(CMO Qtr Gate Mamit College)</t>
  </si>
  <si>
    <t>Approach Road to St.Francis of Assissi H S(NH(New Mamit) High School)</t>
  </si>
  <si>
    <t>Medical Canteen to Ngharpet(Art Centre Ngharpet)</t>
  </si>
  <si>
    <t>Approach Road to Dist.Hospital(Art Centre Hospital)</t>
  </si>
  <si>
    <t>Approach Road to PWD Complex(MRB PWD IB)</t>
  </si>
  <si>
    <t>Charkawn Vengthar via P.E.S(YMA Road)(PCI Venghthar)</t>
  </si>
  <si>
    <t>PHE Office PCI Field Veng Kohhran(Near PHE Office PCI)</t>
  </si>
  <si>
    <t>D.C Complex Internal Road(Hmar Veng Academic Block)(Part 1)</t>
  </si>
  <si>
    <t>D.C Complex Internal Road(Dinthar Veng DC Residence)(Part 2)</t>
  </si>
  <si>
    <t>D.C Complex Internal Road(Dinthar Veng DC Residence)(Part 3)</t>
  </si>
  <si>
    <t>D.C Complex Internal Road(LAD Gate DLAO Residence)(Part 4)</t>
  </si>
  <si>
    <t>Approach Road to SA Qtrs(Kanghmun PWD staff Qtr)</t>
  </si>
  <si>
    <t>Rawpuichhip Town Road(Khangte Rawpuichhip Bungveng)(Part 1)</t>
  </si>
  <si>
    <t>Rawpuichhip Town Road(Hmunpui Peng Partlan)(Part 2)</t>
  </si>
  <si>
    <t>Rawpuichhip Town Road(Partlan Venglai)(Part 3)</t>
  </si>
  <si>
    <t>Rawpuichhip Town Road(Falkawn Venglai)(Part 4)</t>
  </si>
  <si>
    <t>Rawpuichhip Town Road(Dawrveng Biakin)(Part 5)</t>
  </si>
  <si>
    <t>Damparengpui Internal Road(Vengthar BRTF Road)(Part 1)</t>
  </si>
  <si>
    <t>Damparengpui Internal Road(Tlangnuam Tlangnuam)(Part 2)</t>
  </si>
  <si>
    <t>Damparengpui Internal Road(Vengthar Vengthar)(Part 3)</t>
  </si>
  <si>
    <t>Damparengpui Internal Road(Hall Veng Chhim Veng)(Part 4)</t>
  </si>
  <si>
    <t>Pukzing Internal Road(Field Peng BSF Camp)(Part 1)</t>
  </si>
  <si>
    <t>Pukzing Internal Road(Vengchung IB Building)(Part 2)</t>
  </si>
  <si>
    <t>Charkawn to Bungzawl(Charkawn Bungzawl)</t>
  </si>
  <si>
    <t>Approach Road   Electric Substation(Luangpawl Luangpawl)(Part 1)</t>
  </si>
  <si>
    <t>Approach Road   Electric Substation(Luangpawl Luangpawl)(Part 2)</t>
  </si>
  <si>
    <t>Ramrikawn Forest Complex(Ramrikawn Forest Complex)</t>
  </si>
  <si>
    <t>Approach Road to Lungsir Thlanmual(Mizo fed Thlanmual)</t>
  </si>
  <si>
    <t>Leitlahniam NR Road(Leitlahniam VL Hruaia House)</t>
  </si>
  <si>
    <t>NBCC  Bazar(NBCC Bazar)</t>
  </si>
  <si>
    <t>Approach Road  Luangpawl Venghnuai(Serhmun)(Serhmun Vrnghnuai)(Part 1)</t>
  </si>
  <si>
    <t>Approach Road  Luangpawl Venghnuai(Serhmun)(NH 44 A NH 44 A)(Part 2)</t>
  </si>
  <si>
    <t>Approach Road  Luangpawl Venghnuai(Serhmun)(Hmingthanpuia House RK House)(Part 3)</t>
  </si>
  <si>
    <t>Approach Road  Luangpawl Venghnuai(Serhmun)(Roberta House Tea House)(Part 4)</t>
  </si>
  <si>
    <t>Hreichhuk Khawrihnim(Hreichhuk PCI)</t>
  </si>
  <si>
    <t>Mamit Phaizau(Vaubekawn Vengthlang Field)</t>
  </si>
  <si>
    <t>Tuipuibari Andermanik Belkhai(Tuipuibari Andermanik)</t>
  </si>
  <si>
    <t>W.Phaileng Damparengpui(Damparengpui Damparengpui)</t>
  </si>
  <si>
    <t>Phuldungsei Parvatui(Phuldungsei Parvatui)</t>
  </si>
  <si>
    <t>Kawnmawi N.Chhippui(Kawnmawi Playground)</t>
  </si>
  <si>
    <t>W.Phaileng Tuirum(PCI Tuirum)</t>
  </si>
  <si>
    <t>Division Road Length</t>
  </si>
  <si>
    <t>MULTI MODAL PROJECT DIVISION</t>
  </si>
  <si>
    <t>NH 502 A (Lawngtlai Zochachhuah)</t>
  </si>
  <si>
    <t>NH 54(Thingfal Tuipang 463 562kmp)</t>
  </si>
  <si>
    <t>NH 54 B (Zero point Siaha)</t>
  </si>
  <si>
    <t>Tuithumhnar-Lunghauka</t>
  </si>
  <si>
    <t>Tuithumhnar-Hmawngbu</t>
  </si>
  <si>
    <t>Sabualtlang- Hmawngbuchhuah</t>
  </si>
  <si>
    <t>2702 &amp;2703</t>
  </si>
  <si>
    <t>Ngengpuitlang - Darnamtlang</t>
  </si>
  <si>
    <t>Ngengpuitlang - Kawrthindeng</t>
  </si>
  <si>
    <t>Saiha - Rawmibawk</t>
  </si>
  <si>
    <t>Rawmibawk - Phalhrang</t>
  </si>
  <si>
    <t>Nalkawn - Rulkual</t>
  </si>
  <si>
    <t>SL.NO.</t>
  </si>
  <si>
    <t>Dampui Approach Road(Dapchhuah Through cut Peng Dampui)(Part 1)</t>
  </si>
  <si>
    <t>Dampui Approach Road(Mamit Peng  Dampui NH 44A)(Part 2)</t>
  </si>
  <si>
    <t>Tuidam Approach Road(NH 44A KDZKT  Tuidam)</t>
  </si>
  <si>
    <t>Mamit Approach Road(Mamit Peng NH 44A)</t>
  </si>
  <si>
    <t>Rawpuichhip Approach Road(Rawpuichhip Peng Dawrkawn)</t>
  </si>
  <si>
    <t>Lengpui to Dialdawk(Lengpui Zero Point Sihhmui)</t>
  </si>
  <si>
    <t xml:space="preserve">Airport Road to A. O. Quarter(Govt.Primary School Lengpui HSS.)      </t>
  </si>
  <si>
    <t xml:space="preserve">BRTF Road to Vengthar(Pu Thanzuala Lengpui HSS.)      </t>
  </si>
  <si>
    <t xml:space="preserve">NH 44A to Airport(Lengpui Zero Point Langpui airport)      </t>
  </si>
  <si>
    <t xml:space="preserve">Airport Junction to Community Health Centre(Lengpui Airport Lengpui Main Road)      </t>
  </si>
  <si>
    <t xml:space="preserve">CHC Internal Road(Lengpui PHC Gate PHC Last Gate)      </t>
  </si>
  <si>
    <t xml:space="preserve">Approach Road to NIT Lengpui(NIT Approach Road NIT Campus)      </t>
  </si>
  <si>
    <t xml:space="preserve">BSNL Road(Pl Tyre Work Airport Road)  </t>
  </si>
  <si>
    <t xml:space="preserve">Airport Staff Quarter Road(Lengpui Zero Point Airport Road)      </t>
  </si>
  <si>
    <t xml:space="preserve">Mini Sport Complex Road(Gospel Centenaroy Building Lengpui Play Field)    </t>
  </si>
  <si>
    <t xml:space="preserve">Hmunpui Internal Road(Hmunpui Hmunpui High School)      </t>
  </si>
  <si>
    <t xml:space="preserve">W.Serzawl Internal Road(W.Serzawl High School Pu Hruaias Farm)  </t>
  </si>
  <si>
    <t xml:space="preserve">Apporach Road to DVOR a Hmunpui(Pu R. Lalnunmawias House DVOR Operating Office)      </t>
  </si>
  <si>
    <t xml:space="preserve">Lengte   Nghalchawm(Lengpui Nghalchawn Community Hall)      </t>
  </si>
  <si>
    <t xml:space="preserve">Lengpui   Hmunpui(Hmunpui Peng Pu R. Lalnunmawias House)      </t>
  </si>
  <si>
    <t xml:space="preserve">Lengpui   W.Serzawl(Pu Rivungas Gate W.Serzawal Bazar Shed)      </t>
  </si>
  <si>
    <t>Serzawl Saiphal Hortoki(W.Serzawl Lelhchhun)</t>
  </si>
  <si>
    <t>NH 44 A (Sairang Lengpui Mamit Langkaih)</t>
  </si>
  <si>
    <t>NH 54 (Sihhmui - Zemabawk)</t>
  </si>
  <si>
    <t>Khawzawl E.Lungdar upto Biate (Chhumliankawn BiatePART 1&amp; 2)</t>
  </si>
  <si>
    <t>Khamrang-selesih</t>
  </si>
  <si>
    <t>Corrected Length 
(in km)</t>
  </si>
  <si>
    <t>Surfaced (in km)</t>
  </si>
  <si>
    <t>Unsufaced (in km)</t>
  </si>
  <si>
    <t>Tuipang 'V' - Tuipang 'L'(Tuipang Lal Veng Peng Thuam - Waiting Shed Tuipang 'V')</t>
  </si>
  <si>
    <t>Approach road to Staff Quarters via PWD Godown (PWD Godown Peng  Pu. Thanzuala Residence)</t>
  </si>
  <si>
    <t>Correction Required</t>
  </si>
  <si>
    <t>N. Saiha PWD Godown Peng SDO Qtr road via ECM ( MYA Lungphun SDO Qtr. Road via ECM)</t>
  </si>
  <si>
    <t>Vetykawn Bazar Traffic point via Civil Hospital (Bazar Traffic point  Civil Hospital, Saiha)</t>
  </si>
  <si>
    <t>Bazar Traffic Point  DC Office(Bazar Traffic Point DC Office)</t>
  </si>
  <si>
    <t>Bazar Traffic point  Meisatla Forest check gate (Forest check Gate Bazar Traffic Point)</t>
  </si>
  <si>
    <t>Meisatla Forest Check gate NH54(Meisatla FCG-NH54) (part -1)</t>
  </si>
  <si>
    <t>Meisatla Forest Check gate NH54 (NH54-Tawngtaina) (part -2)</t>
  </si>
  <si>
    <t>Approach Road to District Jail(Upa S.Phunsanga Home District Jail) (Part-1)</t>
  </si>
  <si>
    <t>Approach Road to District Jail (District Jail Court Yard) (Part-2)</t>
  </si>
  <si>
    <t>Meisatla Forest Check gate MRHG Office via Meisatla field (Meisatla FCG  MRHG Office)</t>
  </si>
  <si>
    <t>ITI approach Road(Upper) (NH54-ITI Training Centre)</t>
  </si>
  <si>
    <t>Vengpui field Meisatla  via Babu Veng(Ataland road Vengpui Field)</t>
  </si>
  <si>
    <t>Vengpui Field  ECM Church Vengpui (Vengpui Field ECM Church)</t>
  </si>
  <si>
    <t>Bazar Traffic point Bus Station(Bazar traffic Point New Colony)</t>
  </si>
  <si>
    <t>Approach road to DC Staff Quarter (Circuit Main Gate Staff Quarters DC)</t>
  </si>
  <si>
    <t>Tourist lodge junction  Helipad(Tourist lodge junction -Helipad)</t>
  </si>
  <si>
    <t>Approach road to Helipad via DC Bangla (Helipad Circuit junction)</t>
  </si>
  <si>
    <t>Approach Road AR to New Siaha Thlanmual (AR Road  New Siaha Thlanmual)</t>
  </si>
  <si>
    <t>Primary School junction Tlangkawn Main Street via Sangvuana Residence(Primary School-II V.Sangvuana House)</t>
  </si>
  <si>
    <t>Saihatlangkawn Beat Post Leirawhchan Veng  (Beat post Saihatlangkawn  Leirawhchan veng)</t>
  </si>
  <si>
    <t>Saihatlangkawn BDO Office Road (Baptist Church BDO Office)</t>
  </si>
  <si>
    <t>Approach Road to Gov't Saiha College (Govt Saiha College Main Gate College Girls Hostel)</t>
  </si>
  <si>
    <t>Vetykawn Saihatlangkawn via IB road (Vetykawn Saihatlangkawn)</t>
  </si>
  <si>
    <t>Vetykawn  Bazar Traffic point via Khurpui road(Vetykawn MTP Hall)</t>
  </si>
  <si>
    <t>New Saiha UPC Church Govt High School road (Sangthanglura Residence  Beaulah School)</t>
  </si>
  <si>
    <t>Approach road to Govt HS School from Upper New Siaha (Beaulah School Govt HS School main gate)</t>
  </si>
  <si>
    <t>Vetykawn New Colony via UPC NE Office New Siaha Tumsanga Residence  UPC NEI Office)</t>
  </si>
  <si>
    <t>Er.VL.Khuma Residence  ARCS Office Saiha (Er.VL.Khuma Residence ARCS Office)</t>
  </si>
  <si>
    <t>MCAB I and PRO Office via DIC Office (Appex Bank  I and PRO Office)</t>
  </si>
  <si>
    <t>I and PRO Office  Council Veng PS (I and PRO Office - Police Quarters)</t>
  </si>
  <si>
    <t>MADC Office Civil Hospital via GMDIC Qtr (MADC Office  Thanakawn)</t>
  </si>
  <si>
    <t>ERTF road to KVK Office (ERTF road KVK Office)</t>
  </si>
  <si>
    <t>Approach road to PHC via Baptist Church at Bualpui Ng (Way to 33kV (NH-54) - PHC Quarter Bualpui ) (Part-1)</t>
  </si>
  <si>
    <t>Road Name may be corrected.</t>
  </si>
  <si>
    <t>Approach Road to PHC via Baptist Church at Bualpui Ng (PHC Quarter Peng - Bethlehem Church) (Part-2)</t>
  </si>
  <si>
    <t>BRTF Road - Suakkunga Road at Bualpui NG (Sanitation Point - Police Outpost Bualpui NG Pent)</t>
  </si>
  <si>
    <t>Spelling mistake in the last word of the Road name.</t>
  </si>
  <si>
    <t>Approach Road to PHC via Baptist Church at Bualpui NG (Supply Godown - Airtel Tower)(Part-3)</t>
  </si>
  <si>
    <t>Approach Road to PHC via Baptist Church at Bualpui NG (Baptist Church - Sanitation Point)(Part-4)</t>
  </si>
  <si>
    <t>Approach Road to PWD Complex at Bualpui NG (Bualpui Bazar - PWD Quarter)</t>
  </si>
  <si>
    <t>Road Name and length may be corrected.</t>
  </si>
  <si>
    <t>Khurte Lui - C.Khawthiauva House at Bualpui NG (Aganwadi Peng - C. Khawthiaua)</t>
  </si>
  <si>
    <t>Approach road to Circuit House 
(BDO Office Main Gate - Circuit House) at Tipa</t>
  </si>
  <si>
    <t>Approach road to PHC at Tipa
(Bus stand Tuipang- Hospital Tuipang)</t>
  </si>
  <si>
    <t>PWD Complex to NH54 at Tipa
(PWD Complex - Waiting Shed(NH-54))</t>
  </si>
  <si>
    <t>AOC College Veng  Saiha Tlangkawn(Govt College Saiha Main Gate Saiha Tlangkawn)</t>
  </si>
  <si>
    <t>Circuit Hall Bazar Traffic point via Civil Hospital (Circuit Hall Bazar Traffic point)</t>
  </si>
  <si>
    <t>NH54 33KV (NH 55 PandE EE Qtr) (Part-1)</t>
  </si>
  <si>
    <t>NH54 33KV (Approach road at PandE EE Qtr 33 KV Sub Station ) (Part-2)</t>
  </si>
  <si>
    <t>Vetykawn  Bazar Traffic Point (Vetykawn  Bazar Traffic Point)</t>
  </si>
  <si>
    <t>New Saiha Vetykawn Siahatlangkawn via AR (Siahatlangkawn Forest Check gate  Siahatlangkawn)</t>
  </si>
  <si>
    <t>Approach road to PWD Complex at Tipa
(PWD Complex - PWD Complex)</t>
  </si>
  <si>
    <t>Approach road to Thosai (Meisatla Thosai NH54 PHE Pump House).</t>
  </si>
  <si>
    <t>ECM HSS  Vengpui Thlanmual (ECM HSS Main Gate Vengpui Thlanmual) (Part-1)</t>
  </si>
  <si>
    <t>ECM HSS Vengpui Thlanmual (Vengpui Thlanmual  Ataland road) (Part-2)</t>
  </si>
  <si>
    <t>Er.VL.Khuma Residence Council veng via Council veng Hall (Er VL Khuma residence - Rbt Lalneka House)</t>
  </si>
  <si>
    <t>Council veng ECM Church Check dam road(Rbt Lalneka House Upper Tlhanmual)</t>
  </si>
  <si>
    <t>Approach Road to Principal ECM HSS (ECM HSS Main Gate  Principal ECM HSS (Part-1)</t>
  </si>
  <si>
    <t>Approach Road to Principal ECM HSS (ECM HSS Main Gate ECM HSS (Part-2)</t>
  </si>
  <si>
    <t>N.Colony Saiha Meisatla via Meisavaih(N.Colony  Meisatla)</t>
  </si>
  <si>
    <t>Approach Road DVO Office Meisavaih(Pu Manghaka House H and Vety Office Saiha)</t>
  </si>
  <si>
    <t>Vengpui Field Vety Office(Vengpui field  Pu. Manghaka House)</t>
  </si>
  <si>
    <t>DC Office Agriculture Office approach Road(DC Office Agriculture Office)</t>
  </si>
  <si>
    <t>DC Office Agriculture Office Qtr Approach Road(Agriculture Office Main Gate Agriculture Quarter)</t>
  </si>
  <si>
    <t>Babu Veng Junction to New Market road(Babu veng VC I  Court House)</t>
  </si>
  <si>
    <t>NH54 Road Don Bosco School approach Road(NH54 Don Bosco School Saiha)</t>
  </si>
  <si>
    <t>Meisavaih via Meisatla Don Bosco School approach Road(New Colony  Don Bosco School)</t>
  </si>
  <si>
    <t>Chochopa Tuikhur to Don Bosco School via  Ebenezer Church(Chochopa Tuikhur Don Bosco School)</t>
  </si>
  <si>
    <t>Govt Saiha College Courtyard (Govt Saiha College Courtyard)</t>
  </si>
  <si>
    <t>Bus Station Khurpui via Zasai Memorial School(Zasai memorial School  Bus Station  New Saiha)</t>
  </si>
  <si>
    <t>MADC II  Council veng via MCHP Dropin Centre (ECM Bethel  MCHP Dropin Centre)</t>
  </si>
  <si>
    <t>Approach road to MADC Office Courtyard (MCHP Dropin Centre District Council Court)</t>
  </si>
  <si>
    <t>Approach road to MADC Staff Quarter (Opposite of ECM Bethel  MADC Staff Quarter)</t>
  </si>
  <si>
    <t>Approach road to Bethel ECM Church(MADC Museum  ECM Bethel)</t>
  </si>
  <si>
    <t>Approach Road to Police Station Siaha (Police Station Main Gate  Police Station Siaha)</t>
  </si>
  <si>
    <t>Fire Office to Police Staff Qtr(Fire Office Police Qtr)</t>
  </si>
  <si>
    <t>Approach Road to SP Office Siaha(Police Station Main Gate   SP Office Siaha)</t>
  </si>
  <si>
    <t>Thana Kawn New Saiha Bypass Road(Thanakawn Pu Mapuia House)</t>
  </si>
  <si>
    <t>Civil Hospital to Doctor Quarters (Civil Hospital Canteen  Doctor Quarter)</t>
  </si>
  <si>
    <t>Approach Road to Medical Qrt(New Saiha Multi Purpose Hall  Nurse Training Centre)</t>
  </si>
  <si>
    <t>Approach Road to CMO Qtr (CMO Qtr CMO Residence)</t>
  </si>
  <si>
    <t>Approach road to PWD IB(PWD IB Main Gate PWD IB)</t>
  </si>
  <si>
    <t>Courtyard to DC Banglow(DC Courtyard  DC Bunglow)</t>
  </si>
  <si>
    <t>Approach road to Tourist Lodge (Doctor Pahnie Residendence  Toturist Lodge)</t>
  </si>
  <si>
    <t>New Saiha Sobji Bazar Saihatlangkawn via Elim Public School (N.Saiha Sobji Bazar  AR road)</t>
  </si>
  <si>
    <t>Approach road to Presbyterian Pastor Quarter(Nu muani Residence-Pastor Qtr)</t>
  </si>
  <si>
    <t>Approach Road to Govt H.S School Main Gate MYA Hall(Govt H.S School Main Gate MYA Multipurposed  Hall)</t>
  </si>
  <si>
    <t>Approach road to Principal GHSS quarter at New Saiha(Govt HS School main Gate Govt HS School Principal Residence)</t>
  </si>
  <si>
    <t>Vetykawn PWD EE Quarter Approach road (Vetykawn EE PWD Quarters)</t>
  </si>
  <si>
    <t>Approach road to PHE Office (New Saiha PHE Office)</t>
  </si>
  <si>
    <t>Approach road from Pu. Hrachu Tliathla to Siahatla via Grace Baby Home(Laila Hall via College Veng  Siahatla kawn)</t>
  </si>
  <si>
    <t>Approach Road to Lorrain School College Veng(Lorrain School  Lorrain school)</t>
  </si>
  <si>
    <t>NH54 (JPS) UPC(NEI) College Veng(New Colony  UPC(NEI) Church)</t>
  </si>
  <si>
    <t>Grace Children Home UPC NEI Church(Grace Children Home  UPC NEI Church)</t>
  </si>
  <si>
    <t>Dr. Zira Residence to Grace Children Home (Dr. Zira Residence  Grace Children Home)</t>
  </si>
  <si>
    <t>Approach road to College vaih Cemetary from College vaih-I (Govt Saiha College main gate-V.John House)</t>
  </si>
  <si>
    <t>Approach road to College Vaih Cemetary from Meisatla(NH502jn College vaih cemetary)</t>
  </si>
  <si>
    <t>NH54 N.Colony Thlanmual Road(C.Heillie house (NH54) New Colony thlanmual)</t>
  </si>
  <si>
    <t>Babu Veng to Meisatla Junction(Babu Veng Meisatla junction)</t>
  </si>
  <si>
    <t>Meisatla NH54 via ECM Meisatla(New Excise Office Meisatla Meisatla School-II)</t>
  </si>
  <si>
    <t>Excise Office  Meisatla MST Staff Qtr (Excise Office  Meisatla MST Staff Qtr)</t>
  </si>
  <si>
    <t>Meisatla Forest Check gate Excise Office Meisatla(Meisatla FCG  Excise Office)</t>
  </si>
  <si>
    <t>Meisatla Forest Check gate Supply godown(Meisatla FCG-Supply godown)</t>
  </si>
  <si>
    <t>Meisatla Forest Check gate Printing and Stationery Office(Meisatla FCG Printing and Stationary Office)</t>
  </si>
  <si>
    <t>ITI approach Road(Lower)(NH54-ITI Tenis Court)</t>
  </si>
  <si>
    <t>Meisatla Road junction ABC Home(Mesatla  ABC home)</t>
  </si>
  <si>
    <t>Saihatlangkawn Beat Post Primary School-II (Saihatlangkawn Beat Post - Primary School-II)</t>
  </si>
  <si>
    <t>Primary School-II  Saihatlangkawn thlanmual(Primary School-II  Saihatla thlanmual)</t>
  </si>
  <si>
    <t>Approach road Siahatla to Christian School(Beat post Saihatla Pu. Sangchhunga House)</t>
  </si>
  <si>
    <t>Primary School junction Tlangkawn field (Biakcheuva Residence  Siahatla field)</t>
  </si>
  <si>
    <t>Field junction  Community Hall(Field junction Community Hall)</t>
  </si>
  <si>
    <t>Approach road to District Court Building from Police Beat Post (approach road District Court Siaha)</t>
  </si>
  <si>
    <t>Saihatlangkawn MS District Court Complex(IKK Biakin  Magistrate Residence)</t>
  </si>
  <si>
    <t>Leirawhchan Veng  KVK  Saihatlangkawn (Leirawhchan veng KVK Saihatla)</t>
  </si>
  <si>
    <t>PHC Complex-Hermon Children Home at Bualpui'Ng'(PHC Complex - Children Home)</t>
  </si>
  <si>
    <t>Suakkunga Road - BRTF Road via Bethelhem Church at Bualpui'Ng' (Tlanmawia Section - Bethlehem Peng)</t>
  </si>
  <si>
    <t>Suakkunga Road-Prayer Hall at Bualpui NG (Bethlehem Peng - Sadailui Peng)</t>
  </si>
  <si>
    <t>Approach Road to Supply Godown at Bualpui 'Ng' (Supply Godown - Sipai Camp)</t>
  </si>
  <si>
    <t xml:space="preserve">N.Kilsaia House-Dam veng Tuikhur at Bualpui NG (Aganwadi Peng - Dam Veng Tuikhur) </t>
  </si>
  <si>
    <t>Employment Exchange Office to Khurpui Bypass road(EE Office-Khurpui Road)</t>
  </si>
  <si>
    <t>Siahatla leirawhchankawn to MADC Qtrs Road (Leirawhchan veng MADC Qtr)</t>
  </si>
  <si>
    <t>Lal Thlan to Quarry at Chhuarlung</t>
  </si>
  <si>
    <t>Approach Road to Godown at Chhuarlung (MCHP Building Godown - K.Toia House)</t>
  </si>
  <si>
    <t>PWD road to Vety Veng at Tipa 
(Below SSA Hostel - Tuipang)</t>
  </si>
  <si>
    <t>Bazar to Bethel Kawn road at Tipa 
(Tipa Bazar - Bethel Kawn)</t>
  </si>
  <si>
    <t>Council office to Bazar road including Courtyard at Tipa (Tipa Bazar - Lzilai House)</t>
  </si>
  <si>
    <t>PWD road to Field at Tipa
(K. Lalsutluanga House - Football Playground)</t>
  </si>
  <si>
    <t>MTP Godown to Doctor Quarters including Courtyard at Tipa
(MTP Store - Room Doctor Quarters)</t>
  </si>
  <si>
    <t>MTP Godown to Civil IN SEN at Tipa 
(MTP Store - Tipa Vengpui) (Part - 1)</t>
  </si>
  <si>
    <t>MTP Godown to Civil IN SEN at Tipa 
(Tipa Vengpui - Auil in Sen) (Part - 2)</t>
  </si>
  <si>
    <t>Circuit House to T.Vabei House at Tipa
(Circuit House to Vabei House Peng)</t>
  </si>
  <si>
    <t>R. Lalhmingsanga House to High School at Tipa (R. Lalhmingsanga House - High School)</t>
  </si>
  <si>
    <t>High school to bazar at Tipa
(N Sacho House - High School)</t>
  </si>
  <si>
    <t>R. Lalhmingsanga House to BRTF Road at Tipa (R. Lalhmingsanga House to BRTF Road )</t>
  </si>
  <si>
    <t>Bus Station to At kawn at Tipa
(Bus Station - At Kawn)</t>
  </si>
  <si>
    <t>Esa House to Power House at BRTF Road at Tipa (ESA House - Power House)</t>
  </si>
  <si>
    <t>BRTF road to Dairy Thlanmual at Tipa
(BRTF Road - Diary Thlanmual)</t>
  </si>
  <si>
    <t>YLA Road to Supply Godown at Niawhtlang (Niawhtlang to Supply Godown)</t>
  </si>
  <si>
    <t>Approach Road to PWD IB at Chhuarlung (IB Peng -PWD IB)</t>
  </si>
  <si>
    <t>Bus station to PWD Complex at Tipa
(R. Lalmungsanga House - Near N Sacho House)(Part-1)</t>
  </si>
  <si>
    <t>Bus station to PWD Complex at Tipa
(Tipa Bazar - PWD Complex)(Part-2)</t>
  </si>
  <si>
    <t>Phura - Phura PHC road and Court yard at Tipa
(Phura - Phura PHC)</t>
  </si>
  <si>
    <t>Approach road to Missionary Complex including courtyard at Serkawr</t>
  </si>
  <si>
    <t>Approach road from ECM High School to ECM Theological College at ECM Veng Siaha.</t>
  </si>
  <si>
    <t>DC Office to DCSO Office via Irrigation Office at Siaha Vengpui.</t>
  </si>
  <si>
    <t>Approach Road  - BCM Church Meisatla Siaha.</t>
  </si>
  <si>
    <t>Sangau - Thaltlang (Phawngpui Park Gate - Thaltlang)</t>
  </si>
  <si>
    <t>Tongkolong - Longmasu (Tawngkawlawng - Longmasu Tuipui Peng)</t>
  </si>
  <si>
    <t>Phura - Lawngban(Phura Bazar - Zero Point Lawngban Bazar)</t>
  </si>
  <si>
    <t>Phura - Tongkolong(Lawngban Peng to Lawngban Peng)</t>
  </si>
  <si>
    <t>Phura - Lungpuk - Khaikhy (Phura Bazar - Zero Point Khaikhy)</t>
  </si>
  <si>
    <t>Phura - Vahai Road (Phura Bazar - Zero Point Vahai Khaw Dai)</t>
  </si>
  <si>
    <t>Laki - Vahai(Vahai Khaw Dai - Laki Khaw Peng)</t>
  </si>
  <si>
    <t>Kawlchaw - Serkawr - Tuipang(Kawlchaw  - Phura Peng -  Lal Veng Thurkhur Piah Tuipang)</t>
  </si>
  <si>
    <t>Theiri - Tuisih - Siata(Theiri Bazar - Tuisih Godown)</t>
  </si>
  <si>
    <t>Siaha-Niawhtlang-Chakhang (Tlangpui Bazar to Chakhang Centenary Gate)</t>
  </si>
  <si>
    <t>Chakhang - Chheihlu(BRTF Road Peng Chheihlu - Chakhang Centenary Gate)</t>
  </si>
  <si>
    <t>Chakhang - Siasi (Chakhang - Chakhang)</t>
  </si>
  <si>
    <t>Chhuarlung - Ainak (Chhuarlung to Ainak Peng - Govt. Primary School IANA)</t>
  </si>
  <si>
    <t>Saiha to Tuisumpui road</t>
  </si>
  <si>
    <t>Siachangkawn Vawmbuk Vawmbuk Tialdawngi lung (Siachangkawn Peng - KBK Church Tialdawngi lung</t>
  </si>
  <si>
    <t>Vawmbuk-Archhuang (Vawmbuk Vaivakawn - Play Ground Archhuang)</t>
  </si>
  <si>
    <t>Rawlbuk - Lungtian Tuipui (Rawlbuk - Tuipui V)</t>
  </si>
  <si>
    <t>Approach road to 33kV Sub - Station at Bualpui Ng</t>
  </si>
  <si>
    <t>Approach Road to PHC at Chhuarlung</t>
  </si>
  <si>
    <t>Approach Road to PHC at Sangau</t>
  </si>
  <si>
    <t>Approach Road to Tourist Lodge at Sangau</t>
  </si>
  <si>
    <t>BRTF Road to Suakkunga Road via Bethlehem Church at Bualpui NG</t>
  </si>
  <si>
    <t xml:space="preserve">Keitum Artahkawn Road(Keitum Artahkawn)      </t>
  </si>
  <si>
    <t xml:space="preserve">Biate Artahkawn N.Vanlaiphai(CNV)(Biate Ngaw Veng)  </t>
  </si>
  <si>
    <t xml:space="preserve">Chekawn N.Vanlaiphai(Chekawn Kawr Thuk Thim)  </t>
  </si>
  <si>
    <t xml:space="preserve">Mualpui Kawn To Vankeukawn(Mualpui  Vankeukawn)         </t>
  </si>
  <si>
    <t xml:space="preserve">Approach Road To Presbyterian Church at Bukpui  (NH 54 PCI)    </t>
  </si>
  <si>
    <t xml:space="preserve">Kawnveng to Chhimveng via Sub Centre(Kawn Veng NH 54)      </t>
  </si>
  <si>
    <t xml:space="preserve">Venghlun to Vengchung Road(Venghlun Vengchhung)      </t>
  </si>
  <si>
    <t xml:space="preserve">Venghlun to Chandmary Road(Venghlun Chandmary (NH 54))      </t>
  </si>
  <si>
    <t xml:space="preserve">Approach Road to District Jail at Chhiahtlang(Chandmary (NH 54) District Jail)      </t>
  </si>
  <si>
    <t xml:space="preserve">Approach Road to D.C S Qrtr. via Khawtetlang Field(NH 54 DC Gate)       </t>
  </si>
  <si>
    <t xml:space="preserve">Godown to Vengthar at New Serchhip(NH 54 Judicial Veng)      </t>
  </si>
  <si>
    <t xml:space="preserve">Baktawng Internal Road(Baktawng Kawn Tlungvel)    </t>
  </si>
  <si>
    <t xml:space="preserve">Kawnveng to Hmarveng Road(Kawn Veng NH 54)      </t>
  </si>
  <si>
    <t xml:space="preserve">Godown to IB Peng via ChalzikaS House(New Serchhip NH 54)(Part 1)    </t>
  </si>
  <si>
    <t xml:space="preserve">Godown to IB Peng via ChalzikaS House(NH 54 NH 54)(Part 2)      </t>
  </si>
  <si>
    <t xml:space="preserve">Approach Road to D.C. Office(NH 54 DC Office)      </t>
  </si>
  <si>
    <t xml:space="preserve">Approach Road to P E Town Hall to Judicial Veng at Serchhip(P E Complex P E Complex)(Part 1)    </t>
  </si>
  <si>
    <t xml:space="preserve">Approach Road to P E Town Hall to Judicial Veng at Serchhip(New Serchhip Judicial Veng)(Part 2)    </t>
  </si>
  <si>
    <t xml:space="preserve">Approach Road to S.P Office  IOC Veng(IOC Veng SP Office)      </t>
  </si>
  <si>
    <t xml:space="preserve">A.O.C to I.O.C(A.O.C NH 54)    </t>
  </si>
  <si>
    <t xml:space="preserve">P E Veng Community Hall to Darhlira Kawt(P E Veng   P E Veng)    </t>
  </si>
  <si>
    <t xml:space="preserve">A.O.C to NH 54 (Thumbawk) via Diet.Complex(Junction Point Nursing School)(Part 2)      </t>
  </si>
  <si>
    <t xml:space="preserve">IOC to Quarry Road(IOC District Judicial Office)      </t>
  </si>
  <si>
    <t xml:space="preserve">IOC to Treasury Road(Treasury IOC)      </t>
  </si>
  <si>
    <t xml:space="preserve">Dinga In to Kapchawla In Venglai(Dinga In Kapchawla In)(Part 1)      </t>
  </si>
  <si>
    <t xml:space="preserve">Dinga In to Kapchawla In Venglai(Venglai Presbyterian Vanglai)(Part 2)      </t>
  </si>
  <si>
    <t xml:space="preserve">Horti.Office to Tarpi Tlang via Tawngtaina Tlang(Horti Office Prayer Mountain)      </t>
  </si>
  <si>
    <t xml:space="preserve">Hmar Veng Hall to Dist.Sports Complex(Hmar Veng Hall Playground)      </t>
  </si>
  <si>
    <t xml:space="preserve">Approach Road to Auditorium at Serchhip(Ayurvedic Hospital Auditorium)      </t>
  </si>
  <si>
    <t xml:space="preserve">Bazar to Vengchung(Bazar Vengchhung)      </t>
  </si>
  <si>
    <t xml:space="preserve">Sanpohkawn to Field Veng(Sanpoh Kawn Field Veng)      </t>
  </si>
  <si>
    <t xml:space="preserve">Sanpohkawn to Alu Kudam(Sanpoh Kawn Alu Kudam)      </t>
  </si>
  <si>
    <t xml:space="preserve">Rahsi Veng Kawn to Sanpohkawn(Rahsi Veng Kawn Sanpoh Kawn)      </t>
  </si>
  <si>
    <t xml:space="preserve">Rahsi Veng Kawn to Tlinglui(Rahsi Veng Kawn Tling Lui)      </t>
  </si>
  <si>
    <t xml:space="preserve">Sanpoh to Kawr Thuk Thim via Venglai Presbyterian Biakin(Sanpoh Kawn Kawr Thuk Thim)      </t>
  </si>
  <si>
    <t xml:space="preserve">Bazar to Vengchung Road(Bazar Khawlailung)      </t>
  </si>
  <si>
    <t xml:space="preserve">Bungtlang Internal Road(Bungtlang Bungtlang)      </t>
  </si>
  <si>
    <t xml:space="preserve">Bazar to Helipad(Bazar Kawn Helipad)      </t>
  </si>
  <si>
    <t xml:space="preserve">Approach Road to PWD IB(PWD IB PWD IB)      </t>
  </si>
  <si>
    <t xml:space="preserve">PWD IB to Forest Rest House(PWD IB Forest Rest House)      </t>
  </si>
  <si>
    <t xml:space="preserve">Bazar to Sihpui Road(Sihpui Sihpui)      </t>
  </si>
  <si>
    <t xml:space="preserve">Sanpohkawn to Ngaw Veng(Sanpoh Kawn Ngaw Veng)      </t>
  </si>
  <si>
    <t xml:space="preserve">Approach Road to P E  EE Qrtr.(P E Complex EE Quarter)      </t>
  </si>
  <si>
    <t xml:space="preserve">Approach Road to P E Division Office(P E Complex EE Office)      </t>
  </si>
  <si>
    <t xml:space="preserve">Panghmun Zawl to Zaizawh Tlang(Panghmun Zawl Zaizawh Tlang)      </t>
  </si>
  <si>
    <t xml:space="preserve">Rahsi Veng Kawn to Supply Godown(Rahsi Veng Kawn SDO Complex)      </t>
  </si>
  <si>
    <t xml:space="preserve">Lalinmawii In to Forest Rest House(Lalinmawii Forest Rest House)      </t>
  </si>
  <si>
    <t xml:space="preserve">Bangla Veng Kawn to Bangla Veng Thlanmual via Community Hall(Bangla Veng Kawn Cemetry)      </t>
  </si>
  <si>
    <t xml:space="preserve">Approach Road to SDO PWD Qrtr.(SDO Quarter SDO Quarter)    </t>
  </si>
  <si>
    <t xml:space="preserve">Bangla Veng Kawn to Bangla Veng Presbyterian Biakin(Bangla Veng Kawn Presbyterian Church)      </t>
  </si>
  <si>
    <t xml:space="preserve">Vaiveng Kawn to Ramthanga In(Vaiveng Ramthanga In)      </t>
  </si>
  <si>
    <t xml:space="preserve">Vaiveng Kawn to High School(Vaiveng High School)      </t>
  </si>
  <si>
    <t xml:space="preserve">Vaiveng Kawn to Information Centre(Vaiveng ICC)      </t>
  </si>
  <si>
    <t xml:space="preserve">Venglai Presbyterian Biakin to Vengchhak Kawn(Venglai Presbyterian Venglai)      </t>
  </si>
  <si>
    <t xml:space="preserve">Field to PWD Complex(Field Veng PWD Office)    </t>
  </si>
  <si>
    <t xml:space="preserve">Field to PWD IB(Field PWD IB)      </t>
  </si>
  <si>
    <t xml:space="preserve">PWD Office to KVK Complex(PWD Office KVK Complex)      </t>
  </si>
  <si>
    <t xml:space="preserve">Pangaikawn to High School Kawn(Pangaikawn High School Kawn)      </t>
  </si>
  <si>
    <t xml:space="preserve">Approached Road to Hospital(Pangaikawn PHC)      </t>
  </si>
  <si>
    <t xml:space="preserve">Approach Road to Chhim Veng(Chhim Veng Volleyball Court)(Part 1)      </t>
  </si>
  <si>
    <t xml:space="preserve">Approach Road to Chhim Veng(Chhim Veng Chhim Veng)(Part 2)      </t>
  </si>
  <si>
    <t>Bazar to Rawta In Venglai(Bazar Rawta In)</t>
  </si>
  <si>
    <t xml:space="preserve">Bazar Lalzingi Point to Chandmary(Bazar Lalzingi Point Chandmary)      </t>
  </si>
  <si>
    <t xml:space="preserve">Bazar to Zarmawia In Venglai(Bazar Zarmawia In)      </t>
  </si>
  <si>
    <t xml:space="preserve">Approach Road to PWD Complex   I Bazar(NH 54 Indoor Stadium)      </t>
  </si>
  <si>
    <t xml:space="preserve">Vety Ar Farm to Assam Riffle Gate III(Vety Farm Vety Farm)      </t>
  </si>
  <si>
    <t xml:space="preserve">Approach Road to Marian High School at Serchhip(P E Veng Marian School)      </t>
  </si>
  <si>
    <t xml:space="preserve">Approach Road to Tlangnuam Veng New Serchhip(Tlangnuam Veng Tlangnuam Veng)      </t>
  </si>
  <si>
    <t xml:space="preserve">Judicial to Insak Tanpuina Colony(P E Lane III)(Judicial Veng Insak Tanpuina Colony)(Part 1)      </t>
  </si>
  <si>
    <t xml:space="preserve">Judicial to Insak Tanpuina Colony(P E Lane III)(Insak Tanpuina Colony Insak Tanpuina Colony)(Part 2)    </t>
  </si>
  <si>
    <t xml:space="preserve">Judicial to Tuikhur Kawn at P E  Veng(District Judicial Office Tuikhur Kawn)      </t>
  </si>
  <si>
    <t xml:space="preserve">Approach Road to SP and Staff Qrtr.at Khawtetlang New Serchhip(DC Complex SP Residence)      </t>
  </si>
  <si>
    <t xml:space="preserve">Godown to Baptist Biakin Hnuai(New Serchhip New Serchhip)      </t>
  </si>
  <si>
    <t xml:space="preserve">Mizofed Approach Road New Serchhip(NH 54 Brilliant HS School)      </t>
  </si>
  <si>
    <t xml:space="preserve">Approach Road to New Serchhip Primary School(NH 54 Primary School)      </t>
  </si>
  <si>
    <t xml:space="preserve">Approach Road to Catherine Booth Home New Serchhip(Catherine Booth Home Catherine Booth Home)  </t>
  </si>
  <si>
    <t xml:space="preserve">Approach Road to IB(New Serchip PWD IB)    </t>
  </si>
  <si>
    <t xml:space="preserve">Kl.Chhuanvawra House Zozam Veng to Ekclavys Road(Zozam Veng Zozam Veng)      </t>
  </si>
  <si>
    <t xml:space="preserve">Hmar Veng YMA Hall to Upc Biak In(Hmar Veng YMA Hall Upc Biakin)    </t>
  </si>
  <si>
    <t xml:space="preserve">Approach Road to A.O.C. Lane 2(Indoor Stadium A.O.C. Lane 2)  </t>
  </si>
  <si>
    <t xml:space="preserve">Zion Veng to NH 54 via Hmar Veng Biakin(Zion Veng NH 54)      </t>
  </si>
  <si>
    <t xml:space="preserve">Kikawn to Minor Irrigation Agriculture Complex(Kikawn Minor Irrigation Office)      </t>
  </si>
  <si>
    <t xml:space="preserve">Kawnveng to Thlanmualveng(Kawn Veng Cemetry)   </t>
  </si>
  <si>
    <t xml:space="preserve">Vankeukawn to Faith Home(Vankeukawn Faith Home)      </t>
  </si>
  <si>
    <t xml:space="preserve">Approach Road to St.Peters Higher Secondary  School(St.Peter School St.Peter School)      </t>
  </si>
  <si>
    <t xml:space="preserve">High School Approach Road(NH 54 Baktawng Kawn)    </t>
  </si>
  <si>
    <t xml:space="preserve">Approach Road to Chhim Veng Thlanmual(Khumtung   Cemetry)    </t>
  </si>
  <si>
    <t xml:space="preserve">Dawr Kawn to Monfort School(Dawr Kawn Monfort School)      </t>
  </si>
  <si>
    <t xml:space="preserve">Approach Road to Thlanmual via Primary School(Paikhai Road Cemetry)(Part 1)      </t>
  </si>
  <si>
    <t xml:space="preserve">Approach Road to Thlanmual via Primary School(Khumtung Khumtung)(Part 2)      </t>
  </si>
  <si>
    <t xml:space="preserve">NH to Parmawii Road(Dawr Kawn(NH 54) Tlungvel(NH 54))  </t>
  </si>
  <si>
    <t xml:space="preserve">Dawrkawn to Gate Veng(Baktawng Kawn Tlungvel(NH 54))  </t>
  </si>
  <si>
    <t xml:space="preserve">B.DengkhumaS House Kikawn to IOC at New Serchhip(Kikawn Kikawn)      </t>
  </si>
  <si>
    <t xml:space="preserve">Bazar to Ramthlun Road to Ramherliani House(Bazar   Ramherliani House)    </t>
  </si>
  <si>
    <t xml:space="preserve">Darnam Tlang to Darnam Kawr NH 54(Darnam Tlang   Darnam Kawr (NH 54))    </t>
  </si>
  <si>
    <t xml:space="preserve">Bangla Veng Kawn to Rahsi Veng Kawn(Bangla Veng Kawn Rahsi Veng Kawn)      </t>
  </si>
  <si>
    <t xml:space="preserve">Vaiveng to Bangla Veng Kawn(Vaiveng Bangla Veng Kawn)      </t>
  </si>
  <si>
    <t>Zawngte luikhai Kawn to Ralkalh Kawn(Zawngteluikhai Ralkalh Kawn)</t>
  </si>
  <si>
    <t xml:space="preserve">Bazar to Hospital Road(Bazar Kawn E Lungdar PHC Complex)      </t>
  </si>
  <si>
    <t xml:space="preserve">Bazar to Chhura Lungpeng(Bazar Kawn E Lungdar   Chhura Lung Peng)    </t>
  </si>
  <si>
    <t xml:space="preserve">IB to Playground E.Lungdar(PWD IB Play Ground)      </t>
  </si>
  <si>
    <t xml:space="preserve">Panghmunzawl to Basket(Panghmun Zawl Basket)      </t>
  </si>
  <si>
    <t xml:space="preserve">Approach Road to Helipad(IB Road Helipad)      </t>
  </si>
  <si>
    <t xml:space="preserve">Leisang NH 54 to Mini Sport Complex(Leisang(NH 54) Mini Sport Complex)    </t>
  </si>
  <si>
    <t xml:space="preserve">Approach Road to PWD Complex  II New Serchhip(New Serchip(NH 54) New Serchip)  </t>
  </si>
  <si>
    <t xml:space="preserve">Approach Road to PWD Office(NH 54 PWD Office)      </t>
  </si>
  <si>
    <t xml:space="preserve">Approach Road to PWD EE Qrtrs.(PWD Complex Road NH 54)  </t>
  </si>
  <si>
    <t xml:space="preserve">Approach Road P E Rest House at Bukpui(Bukpui Kikawn(NH 54))(Part 1)  </t>
  </si>
  <si>
    <t xml:space="preserve">Approach Road P E Rest House at Bukpui(Bukpui P E Rest House)(Part 2)  </t>
  </si>
  <si>
    <t>IB Peng to IOC(New Serchhip(NH 54) New Serchhip(NH 54))</t>
  </si>
  <si>
    <t xml:space="preserve">Rahsi Veng to Tourist Lodge(Tourist Lodge Rahsi Veng Kawn)      </t>
  </si>
  <si>
    <t xml:space="preserve">Pu.Sangvunga House to Pu K.Lalthlana(L) at P E Serchhip(Near P E Complex Insak Tanpuina Colony)  </t>
  </si>
  <si>
    <t xml:space="preserve">Approach Road From NH 54 (Bazar)   NH 54 (Nanaua Workshop) via YMA Hall Hmarveng(Bazar(NH 54) Nanaua Workshop)  </t>
  </si>
  <si>
    <t xml:space="preserve">A.O.C. to NH 54 (Thumbawk) via Diet.Complex(A.O.C Chhim Veng)(Part 1)  </t>
  </si>
  <si>
    <t xml:space="preserve">IOC to Helipad via Govt Pcr High School at Serchhip  (NH 54 Helipad Road)    </t>
  </si>
  <si>
    <t>Approach Road to Dinthar Presbyterian Church(Farm Veng Dinthar)</t>
  </si>
  <si>
    <t>Approach Road to Police Station (Thana)with Courtyard at Serchhip(Police Station Canteen Police Station Office)</t>
  </si>
  <si>
    <t>NH54 (Tuikhuah Veng) to Vengchung Approach Road at Serchhip(Tuikhuah Veng UBI Ayush Hospital)</t>
  </si>
  <si>
    <t>Lungphunkawn to Ar FarmVeng(Lungphunkawn AR Vengchung)(Part 1)</t>
  </si>
  <si>
    <t>Lungphunkawn to Ar FarmVeng(Lungphunkawn AR Vengchung)(Part 2)</t>
  </si>
  <si>
    <t>Thentlang Internal Road(Dinthar Veng Thentlang Thentlang Kawnveng)(Part 1)</t>
  </si>
  <si>
    <t>Thentlang Internal Road(Thentlang Kawnveng Vengchhak Thentlang)(Part 2)</t>
  </si>
  <si>
    <t>Thentlang Internal Road(Vengchhak Vanlalthlangi House)(Part 3)</t>
  </si>
  <si>
    <t>Thentlang Internal Road(UPC Biakin Thlang Lalbuanga House)(Part 4)</t>
  </si>
  <si>
    <t>Thentlang Internal Road(Lalruatkima House Thentlang High School)(Part 5)</t>
  </si>
  <si>
    <t>Sanpohkawn to Vaiveng(Sanpohkawn Vaiveng)</t>
  </si>
  <si>
    <t xml:space="preserve">Khumtung Baktawng(Khumtung Baktawng)(Part 1)      </t>
  </si>
  <si>
    <t xml:space="preserve">Khumtung Baktawng(Baktawng Kawn Field)(Part 2)      </t>
  </si>
  <si>
    <t xml:space="preserve">Serchhip Zawlpui(Serchhip(World Bank Road) Zawlpui)(Part 1)      </t>
  </si>
  <si>
    <t xml:space="preserve">Serchhip Zawlpui(Junction Point Zawlpui)(Part 2)      </t>
  </si>
  <si>
    <t xml:space="preserve">E.Lungdar Sailulak(E.Lungdar Play Ground Sailulak)      </t>
  </si>
  <si>
    <t xml:space="preserve">Khawlailung Piler(Khawlailung Piller)      </t>
  </si>
  <si>
    <t xml:space="preserve">Chhingchhip Hualtu(Chhingchip Hualtu Field)      </t>
  </si>
  <si>
    <t xml:space="preserve">Chhingchhip Hmuntha Khawbel(Hmuntha Peng Khawbel)      </t>
  </si>
  <si>
    <t xml:space="preserve">Chekawn Lungchhuan(Chekawn Lungchhuan)      </t>
  </si>
  <si>
    <t xml:space="preserve">Chekawn Sialsir(Chekawn Sialsir)      </t>
  </si>
  <si>
    <t xml:space="preserve">Chhingchhip Thentlang Sialhau(Tuikum Bridge Thentlang)      </t>
  </si>
  <si>
    <t>Serchhip Hriangtlang(Serchhip(World Bank Road) Hriangtlang Playing Court)</t>
  </si>
  <si>
    <t>Chanmari Kawn to Pu T.Zakung in (Lower Chanmari)</t>
  </si>
  <si>
    <t>Primary School to C.Lalhriatrenga in, Chhimveng</t>
  </si>
  <si>
    <t>Field to Lalneihtluanga in Chhimveng</t>
  </si>
  <si>
    <t>V.Thanchhunga in to Tlanthangi in, Chhimveng</t>
  </si>
  <si>
    <t>V.Vanlalmaka In to Pasto Vanlalenga In, Chhimveng</t>
  </si>
  <si>
    <t>Field to C.Lalchhungzuala In, Chhimveng</t>
  </si>
  <si>
    <t>Approach road to MYC Building Courtyard of Maxi-cab terminal, Darnam Veng, Serchhip</t>
  </si>
  <si>
    <t>Chanmari Kawn to SIRD Road, Chanmari Vengthar</t>
  </si>
  <si>
    <t>Lalliani In to Tarpi tlang road, Chanmari Vengthar</t>
  </si>
  <si>
    <t>Insak tanpuina Lane to P&amp;E Veng thlanmual road</t>
  </si>
  <si>
    <t>Ramri kawn to Pu Zaithanpuia in, Darnam Veng</t>
  </si>
  <si>
    <t>Pi Darengi In to Malsawmtluanga In, Darnam Veng</t>
  </si>
  <si>
    <t>Approach road to Paragliding ground</t>
  </si>
  <si>
    <t>Kawnveng to Chhimveng via High School, Chhiahtlang</t>
  </si>
  <si>
    <t>Lalremsiama In to Pathuama In, Chhiahtlang kawng veng</t>
  </si>
  <si>
    <t>Jail peng to Sihpui tuikhur, Chhiahtlang</t>
  </si>
  <si>
    <t>C.Lalrawna In to Primary School-I, Venghlun Chhiahtlang</t>
  </si>
  <si>
    <t>Kawnveng (Tuikil peng) to Khuanghnuna In, Chhimveng Chhiahtlang</t>
  </si>
  <si>
    <t>DIET to Thlanmual peng lane hnuai Pi Thanghluni In</t>
  </si>
  <si>
    <t>Tlunvel vengsang to Solar plant approach road</t>
  </si>
  <si>
    <t>Vaiveng Kawn to Vengthlang at Damdawi Veng</t>
  </si>
  <si>
    <t>Hospital Road to Tourist Lodge</t>
  </si>
  <si>
    <t>Bazar to Far Veng</t>
  </si>
  <si>
    <t xml:space="preserve">Chawngte Borapansury Tlabung Road(Bulungsuri Khojuisuri)(Part 1)      </t>
  </si>
  <si>
    <t xml:space="preserve">Chawngte Borapansury Tlabung Road(Kamalanagar College Borapansury)(Part 2)    </t>
  </si>
  <si>
    <t>Phairuang Bunghmun upto Thenhlum(Phairuang Thenhlum)</t>
  </si>
  <si>
    <t xml:space="preserve">Link Road at Zawlpui Kawn via Community Hall(Zawlpui Kawn Zawlpui Kawn)      </t>
  </si>
  <si>
    <t xml:space="preserve">IB Road to Post Office(PWD IB Post Office)      </t>
  </si>
  <si>
    <t xml:space="preserve">Main Road (Hospital to Post Office)(Civil Hospital Post Office)      </t>
  </si>
  <si>
    <t xml:space="preserve">Central Road(Bazar Civil Hospital)      </t>
  </si>
  <si>
    <t xml:space="preserve">Zodin Kawn to BRTF Road via PHE Complex(Zodin Kawn Zodin Kawn)      </t>
  </si>
  <si>
    <t>Approach Road to Helipad(Zodin Kawn Helipad)</t>
  </si>
  <si>
    <t xml:space="preserve">EE PWD Quarter to Zodinkawn to BRTF Road(EE Quarter Zodin Kawn)      </t>
  </si>
  <si>
    <t xml:space="preserve">PWD Quarter Link Road(PWD Complex PWD Complex)      </t>
  </si>
  <si>
    <t xml:space="preserve">Approach Road to Govt.High School(Zodin Govt HS School)  </t>
  </si>
  <si>
    <t>Playfield to L T Road via Electric Power House(Hmar Veng Lungsen)</t>
  </si>
  <si>
    <t>Approach Road to DC Rest House(Hmar Veng DC Rest House)</t>
  </si>
  <si>
    <t xml:space="preserve">Central Road(Lungsen Lungsen)      </t>
  </si>
  <si>
    <t>Main Road(Lungsen Community Hall Lungsen Kawn)</t>
  </si>
  <si>
    <t xml:space="preserve">Eastern Road(Lungsen Kawn Lungsen)  </t>
  </si>
  <si>
    <t xml:space="preserve">Approach Road to PHC(Lungsen PHC Office)  </t>
  </si>
  <si>
    <t xml:space="preserve">Approach Road to Civil Hospital at Tlabung(with Internal Road)(Civil Hospital Civil Hospital)      </t>
  </si>
  <si>
    <t xml:space="preserve">Approach Road to SMO Quarter(Central Road SMO Quarter)      </t>
  </si>
  <si>
    <t xml:space="preserve">Approach Road to Lane Tawi(PWD Complex PWD Complex)  </t>
  </si>
  <si>
    <t>Approach Road to Thana(Bazar Police Thana)</t>
  </si>
  <si>
    <t>Bazar Kawn to Zawlpui Field(Bazar Kawn Zawlpui Field)</t>
  </si>
  <si>
    <t>Community Hall to Licheng Field(Zawlpui Community Hall Khawthlang Tuipui)</t>
  </si>
  <si>
    <t xml:space="preserve">Hospital to Bawngveng Approach Road to PHE Pump House(PWD IB Pump House)      </t>
  </si>
  <si>
    <t xml:space="preserve">Approach Road to SDO PWD Quarter(IB Road SDO Quarter)      </t>
  </si>
  <si>
    <t xml:space="preserve">Approach Road to Vety Complex(Vety Office Vety Office)      </t>
  </si>
  <si>
    <t xml:space="preserve">Approach Road to Tourist Lodge(Chanmari Tourist Lodge)      </t>
  </si>
  <si>
    <t>Kamalanagar IV to Nalbunya(Kamalanagar IV Nalbunya)</t>
  </si>
  <si>
    <t>Approach Road to Kamalanagar College(Chengkawllui Kamalanagar College)</t>
  </si>
  <si>
    <t>SDO Office to Chengkawllui(SDO Office Chengkawllui)</t>
  </si>
  <si>
    <t>Bazar Waiting Set to Medical Complex(Bazar Waiting Shed  Chawngte)</t>
  </si>
  <si>
    <t>Approach Road to Nuadam(Kamalanagar 2 Area Kamalanagar 3 Area)</t>
  </si>
  <si>
    <t xml:space="preserve">Kamalanagar  II to Kamalanagar III(Kamalanagar 2 Area Kamalanagar 3)    </t>
  </si>
  <si>
    <t xml:space="preserve">Medical Complex to SDO Office via Police Station(Medical Complex SDO Office)      </t>
  </si>
  <si>
    <t xml:space="preserve">Approach Road to New Colony(New Colony New Colony)      </t>
  </si>
  <si>
    <t xml:space="preserve">Approach Road to Rondokpur(Rondokpur Rondokpur)      </t>
  </si>
  <si>
    <t xml:space="preserve">SDO Office to SDO Quarters(SDO Office SDO Quarter)      </t>
  </si>
  <si>
    <t xml:space="preserve">Chawngte L Zero Point Power House(Chawngte Power House)      </t>
  </si>
  <si>
    <t xml:space="preserve">Baptist Church Chawngte L to YMA Library(Baptist Church Chawngte L YMA Library)      </t>
  </si>
  <si>
    <t xml:space="preserve">Baptist Church Chawngte L to Community Hall(Baptist Church Commuinty Hall)      </t>
  </si>
  <si>
    <t xml:space="preserve">Chawngte L  Zero Point to Chawngte L P Bridge(Chawngte Chawngte P Junction)    </t>
  </si>
  <si>
    <t xml:space="preserve">Chawngte L Main Road Junction to Vc House Chawngte L(Chawngte L Main Road Vc House Chawngte L)      </t>
  </si>
  <si>
    <t xml:space="preserve">Chawngte L Zero Point PWD Complex(Chawngte PWD Complex)    </t>
  </si>
  <si>
    <t>Chawngte P C Bridge to Bazar Waiting Set(Chawngte P C Bridge Bazar Waiting Shed)</t>
  </si>
  <si>
    <t xml:space="preserve">Chawngte P Junction to Ne UPC Church(Chawngte P Junction Ne UPC Church)      </t>
  </si>
  <si>
    <t xml:space="preserve">L P Bridge to Vengphei upto Ramthar Veng Approach Road Irrigation Complex(Chawngte P Junction Irrigation Complex)      </t>
  </si>
  <si>
    <t xml:space="preserve">Chawngte P C Bridge to Bethani(Ne UPC Church Chawngte Bethani HS)      </t>
  </si>
  <si>
    <t xml:space="preserve">L P Bridge to Kanan Veng Approach Road(L P Bridge Kanan Veng)      </t>
  </si>
  <si>
    <t xml:space="preserve">L P Bridge to Vengchhak AH and Vety Complex(Chawngte P AH and Vety Complex)      </t>
  </si>
  <si>
    <t xml:space="preserve">Approach Road From UPC Church to Pu Chalas House(Lungsen Veng Lungsen)      </t>
  </si>
  <si>
    <t xml:space="preserve">Approach Road to Govt.High School(Lungsen Govt High School Gate)      </t>
  </si>
  <si>
    <t>Approach Road to PWD Office From Pu Tlana House(Zodin Veng EE Quarter)</t>
  </si>
  <si>
    <t xml:space="preserve">EE PWD Quarter to PHE Office Road(EE Quarter EE Quarter)      </t>
  </si>
  <si>
    <t xml:space="preserve">Approach Road to PWD Office From Fire Station(Fire Station PWD Office)      </t>
  </si>
  <si>
    <t>Godown (with R W) From Pu Vanlalmawia House(Zodin Zodin)</t>
  </si>
  <si>
    <t xml:space="preserve">Approach Road to PWD Colony at Chawnpui(Chawnpui PWD Colony)      </t>
  </si>
  <si>
    <t>Chawnpuikawn to Junction of PMGSY Road(Chawnpui Diblibagh Road)</t>
  </si>
  <si>
    <t>Approach Road to SDO Quarter(Circuit House SDO Quarter)</t>
  </si>
  <si>
    <t>Approach Road to Circuit House at Tlabung(Circuit House Circuit House)</t>
  </si>
  <si>
    <t>Chawnpui Kawn to BMS(DFO Office BMS)</t>
  </si>
  <si>
    <t>Approach Road to DFO Office at Chawnpui Tlabung(Chawnpui DFO Office)</t>
  </si>
  <si>
    <t>Internal Road within Saizawh Village(Saizawh Village Saizawh Village)(Part 1)</t>
  </si>
  <si>
    <t xml:space="preserve">Internal Road within Saizawh Village(Saizawh Village Saizawh Village)(Part 2)      </t>
  </si>
  <si>
    <t xml:space="preserve">Medical Complex to Baptist Boarding School(Medical Complex Baptist Boarding School)      </t>
  </si>
  <si>
    <t>Bazar Waiting Set to SDO Office(SDO Office Bazar Waiting Set)</t>
  </si>
  <si>
    <t>Kamalanagar  III to Kamalanagar IV(Chawngte Kamalanagar 4)</t>
  </si>
  <si>
    <t>Approach Road PWD IB via Police Thana and Forest Complex(Lungsen Lungsen)</t>
  </si>
  <si>
    <t>Approach Road to SDO Office With court yeart (PWD Complex SDO Office)</t>
  </si>
  <si>
    <t>Approach Road From Kamalanagar IV to CHC via Garden Colony(Kamalanagar 3 Area Kamalanagar 3 Area)</t>
  </si>
  <si>
    <t>F and CS Godown to Primary School Chawngte L(PWD IB  Road Primary School Chawngte L)</t>
  </si>
  <si>
    <t>Approach Road to P and E  Office and Power House(Zodin Power House)</t>
  </si>
  <si>
    <t xml:space="preserve">Putlunggasih to Kauchhuah Road(Putunggasih Kauchhuah)      </t>
  </si>
  <si>
    <t xml:space="preserve">Serhuan Lamthai(Serhuan Lamthai)      </t>
  </si>
  <si>
    <t xml:space="preserve">Chawngte(L)  Ajasora Road(Chawngte Ajasora)  </t>
  </si>
  <si>
    <t>Nalbunya to Udalthana Road(Nalbunya Udalthana)</t>
  </si>
  <si>
    <t xml:space="preserve">Lalnutui to Ugdasury(Lalnutui Lalnutui)      </t>
  </si>
  <si>
    <t xml:space="preserve">Rualalung Zehtet Road(Rualalung Zehtet)      </t>
  </si>
  <si>
    <t xml:space="preserve">Zehtet to Mautlang Road(Zehtet Mautlang)      </t>
  </si>
  <si>
    <t>Tuichawng Matisora(Tuichawng Matisora)</t>
  </si>
  <si>
    <t>Tlabung Diblibagh(Tlabung Diblibagh)</t>
  </si>
  <si>
    <t>Tlabung Chawilung Road(Chawnpui Hmunthar)</t>
  </si>
  <si>
    <t>Chhotapansury to Tungasora Road(Chhotapansury Tungasora)</t>
  </si>
  <si>
    <t xml:space="preserve">Tlabung Nunsury(Bazar Serhuan)    </t>
  </si>
  <si>
    <t xml:space="preserve">Ngharum to Rajmandal Road(Ngharum Ngharum)  </t>
  </si>
  <si>
    <t>Chawngte Bajeisora Road(SDO Office Baganpara Primary School)</t>
  </si>
  <si>
    <t>Approach road to PWD IB</t>
  </si>
  <si>
    <t>SDO© Quarter to BMS school at Chawnpui</t>
  </si>
  <si>
    <t>Approach road to Baptist Church at Chawnpui</t>
  </si>
  <si>
    <t>Approach road to UPC(NEI) Church at Zodin</t>
  </si>
  <si>
    <t>Approach road Govt.Middle School at Zodin</t>
  </si>
  <si>
    <t>Approach road Baptist Church,UPC Church and Salvation Army Church</t>
  </si>
  <si>
    <t>Approach road to Supply quarter at Zodin</t>
  </si>
  <si>
    <t>Approach road to Vety Quarter at Chawnpui</t>
  </si>
  <si>
    <t>Approach road to Vengthar from BCM Chawnpui Tlabung</t>
  </si>
  <si>
    <t>Approach road to cemetary road at Zodin</t>
  </si>
  <si>
    <t>Pavement of Higher secondary School Court Yard</t>
  </si>
  <si>
    <t>Approach road to cemetary road at Tlabung</t>
  </si>
  <si>
    <t>Approach road to EE PWD Quarter with Court Yard</t>
  </si>
  <si>
    <t>Approach road to BDO's Office at Lungsen</t>
  </si>
  <si>
    <t>YMA Hall to UPC(MZ) church at Lungsen Hmar Veng</t>
  </si>
  <si>
    <t>GCS School to Hmar Veng YMA Hall at Lungsen</t>
  </si>
  <si>
    <t>Highway 302 to TT Hall at Lungsen Venglai</t>
  </si>
  <si>
    <t>Electric complex to Hmar Veng cemetry at Lungsen</t>
  </si>
  <si>
    <t>Lungsen Venglai YMA Hall to highway 302</t>
  </si>
  <si>
    <t>Muani Gas depot to Electric complex at Lungsen</t>
  </si>
  <si>
    <t>Highway 302 to Mini Sports Complex road at Lungsen Chhim Veng</t>
  </si>
  <si>
    <t>Approach road to Telephone exchange</t>
  </si>
  <si>
    <t>Buddhist Temble to Kamalanagar-II via Govt.Comprehensive Middle School</t>
  </si>
  <si>
    <t>SMBT of Church of God to Chingranglui Culvert road</t>
  </si>
  <si>
    <t>PHED Complex to Lalsangzuali residence road</t>
  </si>
  <si>
    <t>SMBT of PHED Complex Chawngte to Sumsilui PMGSY Road irrigation</t>
  </si>
  <si>
    <t>Approach road to Government High School Chawngte 'L'</t>
  </si>
  <si>
    <t>Kamalanagar-IV to Kamalanagar College via Binandachuk</t>
  </si>
  <si>
    <t>YMA Run to Rualalung Veng,Chawngte 'L'</t>
  </si>
  <si>
    <t>ROAD LENGTH(KM)</t>
  </si>
  <si>
    <t>ROAD RAMS LENGTH(KM)</t>
  </si>
  <si>
    <t>Saitual Phullen(Keifang Kawn Tuidam Kawn)</t>
  </si>
  <si>
    <t>Approach Road to Helipad at Saitual(PWD Kawn Helipad)</t>
  </si>
  <si>
    <t>PWD Kawn Phullen Road Junction at Saitual(PWD Kawn Phullen Road)</t>
  </si>
  <si>
    <t>Rulchawm Kawn Ruallung Daikawn Road(Rulchawm Kawn Ruallung Daikawn)</t>
  </si>
  <si>
    <t>Keifang Kawn Sedai Kawn(Keifang Kawn Sedai Kawn)</t>
  </si>
  <si>
    <t xml:space="preserve">Sub District Hospital PWD Kawn Road at Saitual(Sub District Hospital PWD Kawn)      </t>
  </si>
  <si>
    <t>Approach Road to Govt.Saitual College at Saitual(Venglai Lungdawhkawn  Govt.Saitual College)(Part 1)</t>
  </si>
  <si>
    <t xml:space="preserve">Approach Road to Govt.Saitual College at Saitual(Govt.Saitual College Govt.Saitual College)(Part 2)  </t>
  </si>
  <si>
    <t>Bazar Hmarveng Lungdawh Kawn at Saitual(Bazar Kawn Lungdawh Kawn)</t>
  </si>
  <si>
    <t>L Biakliana Road at Saitual(R.C House CLD Two Wheeler Workshop)</t>
  </si>
  <si>
    <t>C.I Point to PWD Kawn(C.I Point NEC Road)</t>
  </si>
  <si>
    <t>Forest IB Approach Road at Keifang(PWD IB Peng ME School)</t>
  </si>
  <si>
    <t>PWD IB Approach Road at Keifang(PWD IB Peng PWD IB)</t>
  </si>
  <si>
    <t>Rulchawm Kawn Rulchawm Presbyterian Church(Rulchawm Kawn Rulchawm Presbyterian Church)</t>
  </si>
  <si>
    <t>Ruallung Kawn Ruallung Presbyterian Church Road(Ruallung Kawn Ruallung Presbyterian Church)</t>
  </si>
  <si>
    <t>Keifang Kawn Rulchawm Kawn(Keifang Kawn Rulchawm Kawn)</t>
  </si>
  <si>
    <t>Rualling Primary School Road(Lalthatpuias House Rualling Primary School)</t>
  </si>
  <si>
    <t>YMA Park Approach Road to Ruallung(Presbyterian Church YMA Park)</t>
  </si>
  <si>
    <t>Presbyterian Church Rulchawm  to Salvation Church(Presbyterian Church Salvation Church Rulchawm)</t>
  </si>
  <si>
    <t>Rulchawm Presbyterian Church Govt.High School(Presbyterian Church Govt.High School)</t>
  </si>
  <si>
    <t>Ruallung Crossroad(R.Lal Ruallung)</t>
  </si>
  <si>
    <t xml:space="preserve">Approach Road to Police Station at Saitual(Police Station Peng Main Road PS)(Part 1)      </t>
  </si>
  <si>
    <t>Approach Road to Police Station at Saitual(Police Station Peng OC Quarter)(Part 2)</t>
  </si>
  <si>
    <t>Keifang High School Approach Road(Pearkawn  Keifang High School)</t>
  </si>
  <si>
    <t>Pear kawn to Phullen Road(Pearkawn Phullen Road)</t>
  </si>
  <si>
    <t>Grace Land Phullen Road(Grace Land Phullen Road)</t>
  </si>
  <si>
    <t>Keifang Kawn to PHE Junction(Keifang Kawn PHE Junction)</t>
  </si>
  <si>
    <t>Approach Road to EE PWD Qtrs(PWD Kawn EE Qtrs)</t>
  </si>
  <si>
    <t>Approach Road to PWD Staff Lodge(PWD EE Office   PWD Staff Lodge)</t>
  </si>
  <si>
    <t>Approach Road to PWD Complex(Phullen Road SDO Technical Quarter)</t>
  </si>
  <si>
    <t>Approach Road to SDO PWD Qtrs(SDO Qtrs SDO Qtrs)</t>
  </si>
  <si>
    <t>Approach Road to Tourist Lodge at Saitual(Tourist Lodge Peng Tourist Lodge)</t>
  </si>
  <si>
    <t xml:space="preserve">Approach Road to Saitual Hr.Sec.Schoo(Saitual Hr.Sec.School Peng Saitual Hr.Sec.School)      </t>
  </si>
  <si>
    <t>Rizapas House VC II House at Saitual(Phullen Road   VC II House)</t>
  </si>
  <si>
    <t>Crossroad(Near PLAs House)at Saitual(Phullen Road Saitual)</t>
  </si>
  <si>
    <t>Crossroad(Near Centenery Corp.)at Saitual(Near Centenery Hall Phullen Road)</t>
  </si>
  <si>
    <t>Bazarkawn Auditorium at Saitual(Bazarkawn Saitual Playfield)</t>
  </si>
  <si>
    <t xml:space="preserve">Approach Road to Sub District Hospital at Saitual(YMA Run Sub District Hospital)      </t>
  </si>
  <si>
    <t>C.I Kawn to FCI Godown at Saitual(C.I Kawn FCI Godown)</t>
  </si>
  <si>
    <t>Approach Road to Thlanmual at Thingsul Tlangnuam(NH 54 Cemetry)</t>
  </si>
  <si>
    <t>Biala House to Radian Heart School(Radiant Heart School Road Radiant Heart School)(Part 1)</t>
  </si>
  <si>
    <t>Biala House to Radian Heart School(Thlangmual Peng NH 54)(Part 2)</t>
  </si>
  <si>
    <t>Kawnveng to Forest Rest House via High School(Kawn Veng Forest IB)</t>
  </si>
  <si>
    <t>SIRD Road to Rinnungas House(SIRD Road SIRD)</t>
  </si>
  <si>
    <t>Camp Area to Thlanmual Road(Camp Area Cemetry)</t>
  </si>
  <si>
    <t>Paihte Hmuntlang Road(Camp Area Thlangmual Peng)</t>
  </si>
  <si>
    <t>Ramdawngliani House to K.Lalhriatzelas House(Ramdawnglianis House K.Lalhriatzelas)</t>
  </si>
  <si>
    <t>Vanlianas House to Lalhuapzauvas House(Diak Kawn Diak Kawn)</t>
  </si>
  <si>
    <t>Bazar Kawn to Diak Kawn(Bazar Kawn Diak Kawn)</t>
  </si>
  <si>
    <t>Hospital Venghnuai to Aichal Kawn(Hospital Veng Salem Veng)</t>
  </si>
  <si>
    <t>Approach Road to Tourist Lodge via Hospital Road(Thingsul NH 54 Hospital Veng)</t>
  </si>
  <si>
    <t>Laldawla In to YMA Hall(Tourist Lodge Road Tourist Lodge Road)</t>
  </si>
  <si>
    <t>Martyr Thlan Approach Road at CTI Sesawng(CTI Excise Building Martyr Thlan)</t>
  </si>
  <si>
    <t>Approach Road to FCI Godown at Phullen(Oliver Kawlni Quarry Veng)</t>
  </si>
  <si>
    <t>Approach Road to ICDS at Phullen(IB Main Road ICDS Complex)</t>
  </si>
  <si>
    <t>PHC Approach Road at Phullen(Leitla Hniam PHC)</t>
  </si>
  <si>
    <t>Approach Road FCI Godawn at Suangpuilawn(Pu Joseph House FCI Godown)</t>
  </si>
  <si>
    <t>Approach Road Third Road via Soil Department(Engvari Point Soil Departmant Office)(Part 1)</t>
  </si>
  <si>
    <t>Approach Road Third Road via Soil Department(Pi Heleni House IR Road)(Part 2)</t>
  </si>
  <si>
    <t>Link Road at Suangpuilawn(YMA Library Fedaration NERLP)</t>
  </si>
  <si>
    <t>Approach Road to IR Camp at Suangpuilawn(Chanmari IR Camp)</t>
  </si>
  <si>
    <t>Approach Road IR Helipad(IR Camp Helipad)</t>
  </si>
  <si>
    <t>Approach Road M S II(PHC B.Laltanpuia House)</t>
  </si>
  <si>
    <t>Approach Road Doctors Qtr(PHC Doctors Qtr)</t>
  </si>
  <si>
    <t>Approach Road HSS and H S(Hamingthang Zauva House High School)</t>
  </si>
  <si>
    <t>Approach Road North Thlanmual(Suangpuilawn Govt.High School Kawn)</t>
  </si>
  <si>
    <t>Approach Road BRC at Saitual(BRC Gate BRC Office)</t>
  </si>
  <si>
    <t>PWD IB Approach Road at Phullen(Diak Kawn Phullen Main Road)(Part 1)</t>
  </si>
  <si>
    <t>PWD IB Approach Road at Phullen(Play Ground PWD Staff Lodge)(Part 2)</t>
  </si>
  <si>
    <t>Approach Road SDO PWD Qtr(Suangpuilawn Kawn SDO Qtr)(Part 1)</t>
  </si>
  <si>
    <t>Approach Road SDO PWD Qtr(PWD Staff Lodge EPS Main Road)(Part 2)</t>
  </si>
  <si>
    <t>PHC Approach Road at Suangpuilawn(Primary School I PHC)</t>
  </si>
  <si>
    <t>Approach Road to Suangpuilawn Primary School I(Kapzelas House Primary School I)</t>
  </si>
  <si>
    <t>Approach Road South Thlanmual(Primary School I South Thlanmual)</t>
  </si>
  <si>
    <t>Saitual Sihfa Road(Sihfa Peng Integrated Water Shed)</t>
  </si>
  <si>
    <t>Dilkhan N.Lungpher Buhban Road(Lungpher Peng Buhban)</t>
  </si>
  <si>
    <t>Dilkhan Tualbung Road(Tualbung Peng Tualbung Kawn)</t>
  </si>
  <si>
    <t>Rulchawm Mualpheng Maite Road(Rulchawm Kawn Pu Vanlalnghetas House)</t>
  </si>
  <si>
    <t>Ruallung Lenchim Road(Ruallung Peng Lenchim Playfield)</t>
  </si>
  <si>
    <t>Buhban Vanzau(Saihumkawn)Road(Buhban Saihumkawn)</t>
  </si>
  <si>
    <t>Khanpui Tualbung via Lailak Road(Lailak Tualbung Kawn)</t>
  </si>
  <si>
    <t>Tamdil Approach Road(Tamdil Peng Tamdil)</t>
  </si>
  <si>
    <t>Phullen Phuaibuang N.E.Tlangnuam Daido(Phullen Zero Point Daido End Point)</t>
  </si>
  <si>
    <t>E Phaileng Suangpuilawn N.Khawlek Road(Zero Point Suangpuilawn)(Part 1)</t>
  </si>
  <si>
    <t>E Phaileng Suangpuilawn N.Khawlek Road(Zero Point Suangpuilawn)(Part 2)</t>
  </si>
  <si>
    <t>Added to Part 1</t>
  </si>
  <si>
    <t>Phullen Luangpawn Road(Luangpawn Peng Luangpawn Playfield)</t>
  </si>
  <si>
    <t>Chhuanliana House to Rimawi Veng Mawng Road</t>
  </si>
  <si>
    <t>Thlanmual Peng to Lianluia House and Chuanhnuai kawn Road</t>
  </si>
  <si>
    <t>Rev. Lalhluma's House to Zawngtah Tuikhur Road, Republic Veng</t>
  </si>
  <si>
    <t xml:space="preserve">Approach Road to Bible School Venghlui Road </t>
  </si>
  <si>
    <t>Approach Road to Anganwadi Centre VII Road, Bethlehem Vengthlang</t>
  </si>
  <si>
    <t>Bethlehem Vengthlang High School Road (Turning Point) to Tuithiang Road</t>
  </si>
  <si>
    <t>Approach Road to Khurpui Kai Road</t>
  </si>
  <si>
    <t>Presbyterian Biak In to Community Hall Road, Upper Republic</t>
  </si>
  <si>
    <t>Lungli Tuikhur to Lianga Tuikhur Road</t>
  </si>
  <si>
    <t>Total =</t>
  </si>
  <si>
    <t>Sub-Division : Sub-Division-II</t>
  </si>
  <si>
    <t>Lalrammuana's house to Reiek Playfield</t>
  </si>
  <si>
    <t>Approach road to to Synod HSS Road</t>
  </si>
  <si>
    <t>Saikuti Hall to Multi-Farming Co-Operative Society Godown at Reiek</t>
  </si>
  <si>
    <t>Maubawk Internal Road</t>
  </si>
  <si>
    <t>Lawipu to Tuikual Road</t>
  </si>
  <si>
    <t>Sub-Division : Sub-Division-III</t>
  </si>
  <si>
    <t>Approach Road to Lammual</t>
  </si>
  <si>
    <t>Zuangtuikhur to SA Hall at Khatla South</t>
  </si>
  <si>
    <t>Sub-Division : Sub-Division-IV</t>
  </si>
  <si>
    <t>Thlanmuai-I to Mauhakkawn Road at S.Hlimen</t>
  </si>
  <si>
    <t xml:space="preserve">Approach Road to Lungleng-I Cemetry </t>
  </si>
  <si>
    <t>Gosen to Thlanmual Road at Tlangnuam Vengthar</t>
  </si>
  <si>
    <t xml:space="preserve">Approach Road to Football Field from Community Hall at Saikhamakawn </t>
  </si>
  <si>
    <t>Road Length   (Km)</t>
  </si>
  <si>
    <t>Sub-Division : Sub-Division-I</t>
  </si>
  <si>
    <t>Total of Road Length(Km) =</t>
  </si>
  <si>
    <t>Total of New Road Length  (Km) =</t>
  </si>
  <si>
    <t>Grand Total  (Km) =</t>
  </si>
  <si>
    <t xml:space="preserve">ROAD STATISTICS UNDER AIZAWL ROAD SOUTH DIVISION 2022 </t>
  </si>
  <si>
    <t>GRAND TOTAL :</t>
  </si>
  <si>
    <t xml:space="preserve">ROAD STATISTICS UNDER CHAMPHAI DIVISION 2022
</t>
  </si>
  <si>
    <t xml:space="preserve">SL
NO. </t>
  </si>
  <si>
    <t xml:space="preserve">ROAD LENGTH (KM) </t>
  </si>
  <si>
    <t>Dilkawn Upper Kelkang Kelkang (Khawbung Road Dilkawn) (As per Division Record, this road is named as kelkang to Dilkawn Short-cut road which is still Kutcha road)</t>
  </si>
  <si>
    <r>
      <rPr>
        <u/>
        <sz val="12"/>
        <color theme="1"/>
        <rFont val="Calibri"/>
        <family val="2"/>
        <scheme val="minor"/>
      </rPr>
      <t>Kelkang Internal Road</t>
    </r>
    <r>
      <rPr>
        <sz val="12"/>
        <color theme="1"/>
        <rFont val="Calibri"/>
        <family val="2"/>
        <scheme val="minor"/>
      </rPr>
      <t xml:space="preserve"> (1) Approach to Dawrkawn from Champhai side (1.800 km), (2) Approach to Dawrkawn from Kelkang Vengthar (0.700 km), (3) Dawrkawn to Bethel Tlang (0.720 km)</t>
    </r>
  </si>
  <si>
    <t xml:space="preserve">ROAD STATISTICS UNDER EXTERNALLY AIDED PROJECT 2022
</t>
  </si>
  <si>
    <t>ROAD STATISTICS UNDER TLABUNG DIVISION 2022</t>
  </si>
  <si>
    <t xml:space="preserve"> ROAD LENGTH (KM) </t>
  </si>
  <si>
    <t>ROAD STATISTICS UNDER SERCHHIP DIVISION 2022</t>
  </si>
  <si>
    <t xml:space="preserve"> ROAD LENGTH (KM)</t>
  </si>
  <si>
    <t>ROAD STATISTICS UNDER NATIONAL HIGHWAY DIVISION - I 2022</t>
  </si>
  <si>
    <t>ROAD STATISTICS UNDER NATIONAL HIGHWAY DIVISION - II 2022</t>
  </si>
  <si>
    <t>SL. No.</t>
  </si>
  <si>
    <t>Division</t>
  </si>
  <si>
    <t>Newly Added Roads</t>
  </si>
  <si>
    <t>Aizawl Road North</t>
  </si>
  <si>
    <t>Champhai</t>
  </si>
  <si>
    <t>EAP</t>
  </si>
  <si>
    <t>Hmuifang</t>
  </si>
  <si>
    <t>Kawrthah</t>
  </si>
  <si>
    <t>Khawzawl</t>
  </si>
  <si>
    <t>Kolasib</t>
  </si>
  <si>
    <t>Lawngtlai</t>
  </si>
  <si>
    <t>Lunglei - I</t>
  </si>
  <si>
    <t>Lunglei - II</t>
  </si>
  <si>
    <t>Mamit</t>
  </si>
  <si>
    <t>MMPD</t>
  </si>
  <si>
    <t>NHD-I</t>
  </si>
  <si>
    <t>NHD-II</t>
  </si>
  <si>
    <t>NHD-III</t>
  </si>
  <si>
    <t>Saiha</t>
  </si>
  <si>
    <t>Saitual</t>
  </si>
  <si>
    <t>Serchhip</t>
  </si>
  <si>
    <t>Tlabung</t>
  </si>
  <si>
    <t>ROAD STATISTICS UNDER NATIONAL HIGHWAY DIVISION - III 2022</t>
  </si>
  <si>
    <t>ROAD LENGTH (km)</t>
  </si>
  <si>
    <t xml:space="preserve"> ROAD LENGTH(KM)</t>
  </si>
  <si>
    <t xml:space="preserve">Road Name </t>
  </si>
  <si>
    <t>Total (Km)</t>
  </si>
  <si>
    <t>S</t>
  </si>
  <si>
    <t xml:space="preserve">ROAD STATISTICS UNDER HMUIFANG DIVISION 2022
</t>
  </si>
  <si>
    <t>Road Length (Km)</t>
  </si>
  <si>
    <t xml:space="preserve">ROAD STATISTICS UNDER KAWRTHAH DIVISION 2022
</t>
  </si>
  <si>
    <t>Approach Road to Power House(Bazar Set Power House)</t>
  </si>
  <si>
    <t xml:space="preserve"> Approach Road to Bungthuam Town(Bungthuam Hall 4th IR Camp)</t>
  </si>
  <si>
    <t>Approach Road to Kanhmun Market(Zawl Veng Peng MRB)</t>
  </si>
  <si>
    <t>Approach Road to VC House(Salvation Hall-VC House) Part-I at Tuidam</t>
  </si>
  <si>
    <t xml:space="preserve"> Approach Road to VC House(M/S-II-M/S-II) Part-II at Tuidam</t>
  </si>
  <si>
    <t xml:space="preserve"> Approach Road to St.Francis Xavier Complex(Near PWD IB St.Francis Xavier Complex).</t>
  </si>
  <si>
    <t>Approach Road to PWD IB(PWD IB PWD IB)</t>
  </si>
  <si>
    <t xml:space="preserve"> Upper Town Road(Kanhmun Ring Road)(Zawl Veng PCI)</t>
  </si>
  <si>
    <t xml:space="preserve"> Approach Road to PWD Complex(Check Gate PWD Complex)</t>
  </si>
  <si>
    <t xml:space="preserve"> Approach Road to High Scool Road(Bungthuam Bungthuam H S)</t>
  </si>
  <si>
    <t>Approach Road to R.Langkaih(Balu Kai)(Borai Balu Kai Borai)</t>
  </si>
  <si>
    <t xml:space="preserve"> Approach Road to Borai Hmar Veng(Tennis Court Soil RO Office)</t>
  </si>
  <si>
    <t xml:space="preserve"> Approach Road to Police Station via Borai H S(Police Complex Bethlehem Veng)</t>
  </si>
  <si>
    <t>Approach Road to Police Station to Thuampui(Thuampui Police Outpost)</t>
  </si>
  <si>
    <t xml:space="preserve"> Approach Road to Hospital(PHC)(Vengpui Hospital)</t>
  </si>
  <si>
    <t xml:space="preserve"> Approach Road to BDO Office(BDO Office Vengpui)</t>
  </si>
  <si>
    <t xml:space="preserve"> Approach Road to Zawlnuam Vengthlang(Vengthlang PCI)</t>
  </si>
  <si>
    <t xml:space="preserve"> Approach road to Zotui road(Dilkawn-Dilkawn) at Kawrtethawveng.</t>
  </si>
  <si>
    <t>Sub-Center to Agri Godown(Dilkawn to Agri godown) at Kawrtethawveng.</t>
  </si>
  <si>
    <t xml:space="preserve"> Approach Road to Forest IB at Kawrtethawveng.</t>
  </si>
  <si>
    <t xml:space="preserve"> P/S-I to Thlanmual(Kawn Veng-Thlanmual/Anganwadi Centre) at Kawrtethawveng.</t>
  </si>
  <si>
    <t xml:space="preserve"> Approach Road to Tennis Court to P/S-I (Tennis Court-Kawn Veng) at Kawrtethawveng</t>
  </si>
  <si>
    <t>Tennis Court to Thlanmual.(Govt. Kawrtethawveng M/S-I -Tennis Court) at Kawrtethawveng.</t>
  </si>
  <si>
    <t xml:space="preserve"> Approach Road to Tennis Court(Hmar Veng-Tennis Court) at Kawrtethawveng</t>
  </si>
  <si>
    <t xml:space="preserve"> Huliana's house to Tuikhur(Huliana's house-Tuikhur) at Kawrtethawveng.</t>
  </si>
  <si>
    <t>Approach Road to Community Hall(KDZKT Road- Community Hall) at Kawrtethawveng.</t>
  </si>
  <si>
    <t xml:space="preserve"> Approach Road to Siampuii Road(Vanapa Section - Hmar Veng) at Kawrtethawveng.</t>
  </si>
  <si>
    <t xml:space="preserve"> Approach Road to Vanapa Road(Hmar Veng- Vanapa Section) at Kawrtethawveng</t>
  </si>
  <si>
    <t xml:space="preserve"> Approach Road to Thlanmual(Vanapa Section-Thlanmual) at Kawrtethawveng.</t>
  </si>
  <si>
    <t>Approach Road to Field(Chhim Veng-Field) at Kawrtethawveng</t>
  </si>
  <si>
    <t xml:space="preserve"> Approach Road to High School(Field-High School) at Kawrtethawveng</t>
  </si>
  <si>
    <t xml:space="preserve"> Approach Road to IKK Church(Hmar Veng-IKK Church) at Kawrtethawveng</t>
  </si>
  <si>
    <t xml:space="preserve"> Approach Road to Volleyball Court(Hmar Veng-Volleyball Court) at Kawrtethawveng</t>
  </si>
  <si>
    <t xml:space="preserve"> Approach Road to Godown to Helipad(FCI Godown-Near Helipad) at Kawrtethawveng</t>
  </si>
  <si>
    <t>. Approach Road to FCI Godown(Hmar Veng-FCI Godown) at Kawrtethawveng</t>
  </si>
  <si>
    <t>Approach Road to Hospital(Hmar Veng-Hospital) at Kawrtethawveng</t>
  </si>
  <si>
    <t>Approach Road to Aitiang Tlang(MUP Chawlhbuk-Aitiang Tlang) at Tuidam</t>
  </si>
  <si>
    <t>Approach Road to Presbyterian Church(Dawr kawn-PCI) at Tuidam</t>
  </si>
  <si>
    <t>Approach Road to In Peng(Pastor Qtrs-Near PCI) at Tuidam</t>
  </si>
  <si>
    <t>Approach Road to JE Qtrs(PWD Qtrs-JE Qtrs) at Tuidam</t>
  </si>
  <si>
    <t xml:space="preserve"> Approach Road to FCI Godown(Near FCI Godown-FCI Godown)</t>
  </si>
  <si>
    <t>Approach Road to BBEC Church(Tuidam Field-BBEC Church) at Tuidam</t>
  </si>
  <si>
    <t>Approach Road to Dilral Road(Near PWD SDO Office-BBEC Church) at Tuidam</t>
  </si>
  <si>
    <t xml:space="preserve"> Approach Road to Salvation Hall(Near FCI Godown- Salvation Hall) at Tuidam</t>
  </si>
  <si>
    <t xml:space="preserve"> Sub-Centre to Horti Complex(Near Sub-Centre-Horti Complex) at Tuidam</t>
  </si>
  <si>
    <t xml:space="preserve"> Baptist Church to Dawr Kawn(BCM-Dawr Kawn) at Tuidam</t>
  </si>
  <si>
    <t xml:space="preserve"> Van kawtthler Road(MHIP Run-Dawr Kawn Road) at Tuidam</t>
  </si>
  <si>
    <t xml:space="preserve"> Approach Road to Community Hall(Dawr Kawn-Bazar Shed) at Tuidam</t>
  </si>
  <si>
    <t xml:space="preserve"> Approach Road to PWD IB(Horti Complex - PWD IB at Tuidam</t>
  </si>
  <si>
    <t>Approach Road to SDO Qtrs(BCM- SDO Qtrs) at Tuidam</t>
  </si>
  <si>
    <t>Approach Road to P/S-II(PHE Office- P/S-II) at Tuidam</t>
  </si>
  <si>
    <t xml:space="preserve"> Approach Road to Thlanmual(Thlertawi-Thlanmual) at Tuidam</t>
  </si>
  <si>
    <t xml:space="preserve"> Thlanmual Peng to Sub-Centre(Thlanmual Peng-PHE Office) at Tuidam</t>
  </si>
  <si>
    <t xml:space="preserve"> Approach road to Baptist Church (From KDZKT Road)(P.C Laldina House Pu Hauva House)</t>
  </si>
  <si>
    <t xml:space="preserve"> Approach Road to Police Quarter(Police Station at KDZKT Police Quarter)</t>
  </si>
  <si>
    <t>Approach Road to Damcherra Market (From MVI Office)(MVI Office Zakamlova Building)</t>
  </si>
  <si>
    <t>Approach Road to Tlangveng from KDZKT Road(Pi Dangi House at KDZKT Lalbuatsaiha House)</t>
  </si>
  <si>
    <t>Approach Road to Pu Vanlalremas House froam KDZKT Road(Rozamliana House T. Lal Remmawia House)</t>
  </si>
  <si>
    <t xml:space="preserve"> Approach Road to Bawrai Rubber Plantation Complex(Diversion Road Borai Rubber Complex)</t>
  </si>
  <si>
    <t>Approach Road to KR High School  Zawlnuam(Society Dawr KR School)</t>
  </si>
  <si>
    <t>Approach Road to Bawrai Hmar Veng via Social Guidance Agency(Anganwadi Centre II Reputation Building)</t>
  </si>
  <si>
    <t>Approach Road to Borai Vengthar from Lalhmingliana(L) Building to Borai Sub Centre at Borai Veng(Lalhminga House Sub Centre)</t>
  </si>
  <si>
    <t xml:space="preserve"> Approach Road to Zawlnuam College Road(Zawlnuam College Gate Zawlnuam College)</t>
  </si>
  <si>
    <t>Kawrtethawveng-W.Mualthuam-Thaidawr(Kawrtethawveng-W.Mualthuam)(Part-1)</t>
  </si>
  <si>
    <t>Kawrtethawveng-W.Mualthuam-Thaidawr(W.Mualthuam-Thaidawr)(Part-2)</t>
  </si>
  <si>
    <t>Zawlnuam Zawlpui(Thuampui Zawlpui BOP 4th IR Bn)</t>
  </si>
  <si>
    <t>Moroicherra Lushaicherra(Luimawi Thinghlun)</t>
  </si>
  <si>
    <t>Sub Total</t>
  </si>
  <si>
    <t>Vengpui to CSF Approach Road(Centenary Building Zonun Veng)</t>
  </si>
  <si>
    <t>Approach Road to Borai Zawl Veng(Soil RO Office Borai Bridge)</t>
  </si>
  <si>
    <t>ROAD LENGTH (Km)</t>
  </si>
  <si>
    <t>ROAD STATISTICS UNDER KHAWZAWL DIVISION 2022</t>
  </si>
  <si>
    <t>ROAD STATISTICS UNDER KOLASIB DIVISION 2022</t>
  </si>
  <si>
    <t>ROAD LENGTH  (KM)</t>
  </si>
  <si>
    <t>Aizawl Road South</t>
  </si>
  <si>
    <t>ROAD STATISTICS UNDER PROJECT DIVISION IV 2022</t>
  </si>
  <si>
    <t>Correct Sl.No.</t>
  </si>
  <si>
    <t>Corrected Road Name</t>
  </si>
  <si>
    <t>Remarks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</si>
  <si>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</si>
  <si>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</si>
  <si>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</si>
  <si>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</si>
  <si>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</si>
  <si>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</si>
  <si>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</si>
  <si>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</si>
  <si>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</si>
  <si>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</si>
  <si>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NH-54 - Tuipang 'L' Junction road
(Tuipang 'V' - Tuipang 'L')</t>
  </si>
  <si>
    <t>VR (It has to be Satellite Town Road) (STR). Correction Required</t>
  </si>
  <si>
    <t>17</t>
  </si>
  <si>
    <t>Approach Road to PWD Staff qtr via PWD Godown (MYA lungphun - Pu Hmingmuana residience via PWD Godown) at New Siaha.</t>
  </si>
  <si>
    <t>16</t>
  </si>
  <si>
    <t>New Siaha PWD Godown peng-SDO Qtr Road via New Siaha ECM Church.</t>
  </si>
  <si>
    <t>New Siaha Vetykawn - OPD, Civil Hospital, Siaha.</t>
  </si>
  <si>
    <t>77</t>
  </si>
  <si>
    <t>Siaha Bazar Traffic Point - DC Office at Siaha Vengpui .</t>
  </si>
  <si>
    <t>Bazar Traffic point  - Meisatla Forest check gate, Siaha.</t>
  </si>
  <si>
    <t>61</t>
  </si>
  <si>
    <t>Meisatla Forest Check gate - NH54(Meisatla FCG-NH54 part -1) at Siaha.</t>
  </si>
  <si>
    <t>62</t>
  </si>
  <si>
    <t>Meisatla Forest Check gate - NH54(NH54B-Tawngtaina part -2) PWD Shortcut road at Siaha.</t>
  </si>
  <si>
    <t>67</t>
  </si>
  <si>
    <t>Approach Road to District Jail at Meisatla Siaha.</t>
  </si>
  <si>
    <t>68</t>
  </si>
  <si>
    <t>Approach Road to District Jail (District Jail - Court Yard) (Part-2) at Meisatla Siaha.</t>
  </si>
  <si>
    <t>66</t>
  </si>
  <si>
    <t>Meisatla Forest Check gate - MRHG Office via Meisatla field at Siaha.</t>
  </si>
  <si>
    <t>69</t>
  </si>
  <si>
    <t>ITI approach Road(Upper)(NH54B-ITI Training Centre) at Meisatla Siaha</t>
  </si>
  <si>
    <t>74</t>
  </si>
  <si>
    <t>Siaha Vengpui field - Meisatla Road via Babu Veng.</t>
  </si>
  <si>
    <t>80</t>
  </si>
  <si>
    <t>Vengpui Field - ECM Office at  Siaha Vengpui.</t>
  </si>
  <si>
    <t>75</t>
  </si>
  <si>
    <t>Siaha Bazar Traffic point - Bus Station at New Colony Siaha.</t>
  </si>
  <si>
    <t>21</t>
  </si>
  <si>
    <t>Approach Road to DC Staff Qtr at New Siaha.</t>
  </si>
  <si>
    <t>22</t>
  </si>
  <si>
    <t>Tourist Lodge Junction New Siaha - Helipad.</t>
  </si>
  <si>
    <t>19</t>
  </si>
  <si>
    <t>Approach Road to Helipad via DC Bunglow at New Siaha.</t>
  </si>
  <si>
    <t xml:space="preserve">AR Road - New Siaha thlanmual </t>
  </si>
  <si>
    <t>49</t>
  </si>
  <si>
    <t>Siahatla Main street - Primary School junction-Pu Biakcheuva residence at Siahatla.</t>
  </si>
  <si>
    <t>Length measured by RAMS is only upto Primary School junction i.e.0.2km</t>
  </si>
  <si>
    <t>44</t>
  </si>
  <si>
    <t xml:space="preserve">Siahatla Beat Post - Siahatla Leirawhchan Veng kawn. </t>
  </si>
  <si>
    <t>54</t>
  </si>
  <si>
    <t>Siahatla - BDO Office Road (Baptist Churach - BDO Office).</t>
  </si>
  <si>
    <t>RAMS excluded approach road to staff Quarters</t>
  </si>
  <si>
    <t>58</t>
  </si>
  <si>
    <t>Approach Road to Gov't Saiha College at College Veng, Siaha.</t>
  </si>
  <si>
    <t>New Siaha Vetykawn  - New Siaha Bazar - Siahatla via PWD IB Road</t>
  </si>
  <si>
    <t>New Siaha Vetykawn -  New Colony Bus Station road  Point via Khurpui Road</t>
  </si>
  <si>
    <t>25</t>
  </si>
  <si>
    <t>New Siaha UPC Church - Governemt High School road (Pu Sangthanglura Residence - Beaulah School)</t>
  </si>
  <si>
    <t>13</t>
  </si>
  <si>
    <t>Approach road to Government HS School from Upper New Siaha (Beaulah School to Governmenrt HS School main gate)</t>
  </si>
  <si>
    <t>12</t>
  </si>
  <si>
    <t>Tumsanga Residence New Siaha - New Colony via UPC NEI Office at New Siaha.</t>
  </si>
  <si>
    <t>Er.VL.Khuma residence vengpui - III to ARCS Office Siaha.</t>
  </si>
  <si>
    <t>29</t>
  </si>
  <si>
    <t>MCAB /I&amp;PRO Office via DIC Office (Appex Bank-I &amp; PRO Office) at Council Veng Siaha.</t>
  </si>
  <si>
    <t>31</t>
  </si>
  <si>
    <t>I&amp;PRO Office - Middle Council Veng PS, Siaha.</t>
  </si>
  <si>
    <t>43</t>
  </si>
  <si>
    <t>MADC Complex to Thana kawn road via I&amp;PRO Qtrs at Council veng Siaha.</t>
  </si>
  <si>
    <t>99</t>
  </si>
  <si>
    <t>BRTF road - KVK Office at Siahatla.</t>
  </si>
  <si>
    <t>BRTF Road - PHC at Bualpui NG via 33kV</t>
  </si>
  <si>
    <t>Approach road to PHC via Baptist Church at Bualpui Ng</t>
  </si>
  <si>
    <t>BRTF Road - Suakkunga Road at Bualpui NG (Sanitation Point - Police Outpost Bualpui NG Peng)</t>
  </si>
  <si>
    <t>Supply Godown at Bualpui Ng on Suakkunga Road - Airtel Tower</t>
  </si>
  <si>
    <t>BRTF Road to Suakkunga Road near Supply Godown via Baptist Church at Bualpui Ng</t>
  </si>
  <si>
    <t>BRTF Road to PWD Complex at Bualpui Ng (Bualpui Bazar - PWD Quarter)</t>
  </si>
  <si>
    <t>Anganwadi at Bualpui Ng - C. Khawthiauva House at Bualpui Ng</t>
  </si>
  <si>
    <t>53</t>
  </si>
  <si>
    <t>AOC College Veng - Siahatla.</t>
  </si>
  <si>
    <t>Circuit House at N. Siaha - Bazar Traffic point via Civil Hospital.</t>
  </si>
  <si>
    <t>92</t>
  </si>
  <si>
    <t>NH54B - 33KV (NH-55-P&amp;E Qtr) (Part-1) at Meisatla Siaha.</t>
  </si>
  <si>
    <t>93</t>
  </si>
  <si>
    <t>NH54B - 33KV (Approach road at P&amp;E, EE - 33 Kv Sub Station ) (Part-2) at Meisatla Siaha.</t>
  </si>
  <si>
    <t>New Siaha Vetykawn - Bazar Traffic point  via Post Office</t>
  </si>
  <si>
    <t>18</t>
  </si>
  <si>
    <t>New Siaha Cemetary juction - Siahatla via AR Camp.</t>
  </si>
  <si>
    <t>No Correction Required</t>
  </si>
  <si>
    <t>101</t>
  </si>
  <si>
    <t>Approach road to Thosai - Meisatla NH54B Road Via PHE Pump House.</t>
  </si>
  <si>
    <t>41</t>
  </si>
  <si>
    <t>ECM HSS ECM Veng Siaha - Siaha Vengpui Thlanmual (ECM HSS Main Gate-Vengpui Thlanmual) (Part-1)</t>
  </si>
  <si>
    <t>42</t>
  </si>
  <si>
    <t>ECM HSS ECM Veng Siaha - Siaha Vengpui Thlanmual (Vengpui Thlanmual-Ataland road) (Part-2)</t>
  </si>
  <si>
    <t>Er.VL.Khuma residence-  Council veng via Council veng Hall (Er . VL Khuma residence - Rbt Lalneka House)</t>
  </si>
  <si>
    <t>Council ECM Church - Check dam road(Rbt Lalneka House - Upper Tlhanmual)</t>
  </si>
  <si>
    <t>39</t>
  </si>
  <si>
    <t>Approach Road to Principal ECM HSS at ECM veng Siaha (ECM HSS Main Gate -Principal ECM HSS (Part-1)</t>
  </si>
  <si>
    <t>40</t>
  </si>
  <si>
    <t>Approach Road to Principal ECM HSS at ECM veng Siaha (ECM HSS Main Gate -Principal ECM HSS (Part-2)</t>
  </si>
  <si>
    <t>83</t>
  </si>
  <si>
    <t>New Colony Siaha - Meisatla via Meisavaih Siaha.</t>
  </si>
  <si>
    <t>82</t>
  </si>
  <si>
    <t>Approach Road DVO Office Meisavaih Siaha.</t>
  </si>
  <si>
    <t>81</t>
  </si>
  <si>
    <t>Vengpui Field - Vety Office (Vengpui field-Pu Manghaka House) at Meisavaih Siaha.</t>
  </si>
  <si>
    <t>78</t>
  </si>
  <si>
    <t>DC Office - Agriculture Office approach Road at Siaha Vengpui .</t>
  </si>
  <si>
    <t>79</t>
  </si>
  <si>
    <t>DC Office - Agriculture Office Qrt  approach Road at Siaha Vengpui .</t>
  </si>
  <si>
    <t>95</t>
  </si>
  <si>
    <t>Babu Veng - New Market road at Siaha Vengpui.</t>
  </si>
  <si>
    <t>87</t>
  </si>
  <si>
    <t>NH54B - Don Bosco School approach Road at New Colony Siaha.</t>
  </si>
  <si>
    <t>85</t>
  </si>
  <si>
    <t>Meisavaih via Meisatla - Don Bosco School approach Road at New Colony Siaha.</t>
  </si>
  <si>
    <t>86</t>
  </si>
  <si>
    <t>Don Bosco School to Chhochhopa Tuikhur via ECM Gilgal &amp; Ebenezer Church at New Colony Siaha.</t>
  </si>
  <si>
    <t>57</t>
  </si>
  <si>
    <t>Govt Saiha College Courtyard at College Veng Siaha.</t>
  </si>
  <si>
    <t>76</t>
  </si>
  <si>
    <t>MST Bus Station - Khurpui via Zasai Memorial School (Zasai memorial School - MST Bus Station at New Colony Siaha)</t>
  </si>
  <si>
    <t>30</t>
  </si>
  <si>
    <t>I&amp;PRO Office -  Upper Council veng Siaha via LIKBK Church.</t>
  </si>
  <si>
    <t>33</t>
  </si>
  <si>
    <t>Bethel Church - Lower Council veng road via MCHP Drop-in centre at Siaha.</t>
  </si>
  <si>
    <t>34</t>
  </si>
  <si>
    <t>Approach road to MADC Office Courtyard at Siaha.</t>
  </si>
  <si>
    <t>35</t>
  </si>
  <si>
    <t>Approach road to MADC Staff Quarter at Council veng, Siaha.</t>
  </si>
  <si>
    <t>32</t>
  </si>
  <si>
    <t>Approach road to Bethel ECM Church at Council Veng, Siaha.</t>
  </si>
  <si>
    <t>26</t>
  </si>
  <si>
    <t>Approach Road to Police Station Siaha at Council Veng Siaha.</t>
  </si>
  <si>
    <t>103</t>
  </si>
  <si>
    <t>Fire Office-Police Staff Qtr(Fire Office-Police Staff Qtr) at Council Veng Siaha.</t>
  </si>
  <si>
    <t>27</t>
  </si>
  <si>
    <t>Approach Road to SP Office - SP Qtr at Council Veng Siaha.</t>
  </si>
  <si>
    <t>28</t>
  </si>
  <si>
    <t>Thana Kawn Council vaih - New Siaha Bypass Road.</t>
  </si>
  <si>
    <t>Civil Hospital - Doctor's Qrt at New Siaha.</t>
  </si>
  <si>
    <t>24</t>
  </si>
  <si>
    <t>Approach Road to Medical Qrt (New Siaha Multi Purpose hall - Nurse Training Centre)</t>
  </si>
  <si>
    <t>Approach Road to CMO Qtr at New Siaha.</t>
  </si>
  <si>
    <t>50</t>
  </si>
  <si>
    <t>Approach road to PWD IB &amp; Courtyard at Siahatla.</t>
  </si>
  <si>
    <t>RAMS excluded IB Courtyard length</t>
  </si>
  <si>
    <t>20</t>
  </si>
  <si>
    <t>Courtyard of DC Bungalow at New Siaha.</t>
  </si>
  <si>
    <t>23</t>
  </si>
  <si>
    <t>Approach Road to Tourist Lodge at New Siaha.</t>
  </si>
  <si>
    <t>15</t>
  </si>
  <si>
    <t>New Siaha Sobji Bazar - Siahatla via Elim Public School.</t>
  </si>
  <si>
    <t>96</t>
  </si>
  <si>
    <t>Approach road to Presbyterian Pastor Quarter at New Siaha.</t>
  </si>
  <si>
    <t>102</t>
  </si>
  <si>
    <t>Approach Road-Govt H.S School Maint gate - MYA Hall (Govt H.S School Maint gate-MYA Multi purposed  Hall) at New Siaha.</t>
  </si>
  <si>
    <t>14</t>
  </si>
  <si>
    <t>Approach road to Principal GHSS Qtr at New Siaha.</t>
  </si>
  <si>
    <t>New Siaha Vety Kawn - EE PWD Qrts.</t>
  </si>
  <si>
    <t>11</t>
  </si>
  <si>
    <t>Approach Road to PHE Office at New Siaha.</t>
  </si>
  <si>
    <t>60</t>
  </si>
  <si>
    <t>NH54B at College Veng - Siahatla via Grace Children Home.</t>
  </si>
  <si>
    <t>59</t>
  </si>
  <si>
    <t>Approach Road to Lorrain School College Veng Siaha.</t>
  </si>
  <si>
    <t>89</t>
  </si>
  <si>
    <t>NH54B (JPS) -UPC(NEI)Church College Veng(New Colony -UPC(NEI) church) at Siaha.</t>
  </si>
  <si>
    <t>97</t>
  </si>
  <si>
    <t>Grace Children Home College Veng - UPC NEI Church at Siaha.</t>
  </si>
  <si>
    <t>98</t>
  </si>
  <si>
    <t>Dr. Zira Residence College Veng  to Grace Children Home at Siaha.</t>
  </si>
  <si>
    <t>90</t>
  </si>
  <si>
    <t xml:space="preserve">Govt. College, Siaha Maingate to Chhochhopaw Tuikhur. </t>
  </si>
  <si>
    <t>91</t>
  </si>
  <si>
    <t>Approach road to College Vaih Cemetary from Meisatla Siaha.</t>
  </si>
  <si>
    <t>88</t>
  </si>
  <si>
    <t>NH54B - New Colony Thlanmual Road at Siaha</t>
  </si>
  <si>
    <t>84</t>
  </si>
  <si>
    <t>Babu Veng - Meisatla Road Junction at Siaha.</t>
  </si>
  <si>
    <t>72</t>
  </si>
  <si>
    <t>Meisatla - NH54B via ECM Church Meisatla at Meisatla Siaha.</t>
  </si>
  <si>
    <t>71</t>
  </si>
  <si>
    <t>Excise Office  Meisatla - MST Staff Qtr at Meisatla Siaha.</t>
  </si>
  <si>
    <t>64</t>
  </si>
  <si>
    <t>Meisatla Forest Check gate - Excise Office Meisatla(Meisatla FCG-Excise Office) at Siaha.</t>
  </si>
  <si>
    <t>63</t>
  </si>
  <si>
    <t>Meisatla Forest Check gate - Supply godown(Meisatla FCG-Supply godown) at Siaha.</t>
  </si>
  <si>
    <t>65</t>
  </si>
  <si>
    <t>Meisatla Forest Check gate - Printing &amp; Stationery Office(Meisatla FCG--Printing and Stationary Office) at Siaha.</t>
  </si>
  <si>
    <t>70</t>
  </si>
  <si>
    <t>ITI approach Road(Lower)(NH54B- ITI tennis Court) at Meisatla Siaha.</t>
  </si>
  <si>
    <t>73</t>
  </si>
  <si>
    <t xml:space="preserve">Meisatla Road junction - ABC Home at Siaha. </t>
  </si>
  <si>
    <t>46</t>
  </si>
  <si>
    <t>Siahatla Beat Post - Primary School-II (IKK Church - Siahatla beat post).</t>
  </si>
  <si>
    <t>52</t>
  </si>
  <si>
    <t>Siahatla Primary School-I - Siahatla thlanmual.</t>
  </si>
  <si>
    <t>94</t>
  </si>
  <si>
    <t>Approach road Siahatla to Christian School(Beat post Siahatla- Pu Sangchunga House).</t>
  </si>
  <si>
    <t>47</t>
  </si>
  <si>
    <t>Siahatla Primary School junction - Siahatla field.</t>
  </si>
  <si>
    <t>51</t>
  </si>
  <si>
    <t>Siahatla Field junction - Community hall at Siahatla.</t>
  </si>
  <si>
    <t>56</t>
  </si>
  <si>
    <t>Approach road to District Court Building from Siahatla Beat Post.</t>
  </si>
  <si>
    <t>48</t>
  </si>
  <si>
    <t>Siahatla MS-District Magistrate Residence (IKK Church -Magistrate Residence at Siahatla)</t>
  </si>
  <si>
    <t>45</t>
  </si>
  <si>
    <t>Siahatla Leirawhchan Veng kawn - KVK  Siaha.</t>
  </si>
  <si>
    <t>Correction not required.</t>
  </si>
  <si>
    <t>Bethlehem Church at Bualpui Ng - Suakkunga Road</t>
  </si>
  <si>
    <t xml:space="preserve">Suakkunga Road-Prayer Hall at Bualpui NG </t>
  </si>
  <si>
    <t>Supply Godown at Bualpui Ng on Suakkunga Road - Hmunchung Sipai Camp hlui</t>
  </si>
  <si>
    <t>N.Kilsaia House-Dam veng Tuikhur at Bualpui NG</t>
  </si>
  <si>
    <t>Employment Exchange Office - Khurpui Bypass road at New Colony Siaha.</t>
  </si>
  <si>
    <t>55</t>
  </si>
  <si>
    <t>Siahatla Leirawhchankawn -MADC Qtrs Road at Siahatla.</t>
  </si>
  <si>
    <t>Gov't High School - NH 54 via., SDVO Office at Tipa</t>
  </si>
  <si>
    <t>Govt High School - SSA Hostel via., Bawnglui at Tipa</t>
  </si>
  <si>
    <t>PWD Short Cut Road - Playground at Tipa</t>
  </si>
  <si>
    <t>Bus Station - Doctor Quarters including at Tipa</t>
  </si>
  <si>
    <t>Venglai Kawn - Sap In Sen at Tipa</t>
  </si>
  <si>
    <t>Road to be amalgamated. Correction Required</t>
  </si>
  <si>
    <t>At Kawn - AR Camp via., Govt Tipa 'D' Middle School &amp; T. Vabei In</t>
  </si>
  <si>
    <t>Venglai Kawn (R. Lalhmingsanga In) - Govt High School</t>
  </si>
  <si>
    <t>Lower Bazar - Govt High School at Tipa</t>
  </si>
  <si>
    <t>Venglai Kawn(Near R.Lalhmingsanga In) - NH54 Road via., ECM Electric Veng Local Church</t>
  </si>
  <si>
    <t>Bus  Station - At Kawn via., A/R Camp approach Road</t>
  </si>
  <si>
    <t>Power House - AR Camp approach Road via., Circuit House at Tipa</t>
  </si>
  <si>
    <t>NH 54 - Diary Veng Thlanmual at Tipa</t>
  </si>
  <si>
    <t>YLA Road to Supply Godown at Niawhtlang</t>
  </si>
  <si>
    <t>Approach Road to PWD IB at Chhuarlung</t>
  </si>
  <si>
    <t>Bus station to PWD Complex via.,  Local Bazar at Tipa (R. Lalmungsanga House - Near N Sacho House)</t>
  </si>
  <si>
    <t>Phura - Phura PHC road and Court yard at Tipa (Phura - Phura PHC)</t>
  </si>
  <si>
    <t>No Correction required</t>
  </si>
  <si>
    <t xml:space="preserve">To be added in RAMS </t>
  </si>
  <si>
    <t>104</t>
  </si>
  <si>
    <t>Already  and surveyed by RAMS on 8.1.2020 but not yet included in RAMS</t>
  </si>
  <si>
    <t>105</t>
  </si>
  <si>
    <t>106</t>
  </si>
  <si>
    <t>Sangau - Thaltlang</t>
  </si>
  <si>
    <t>Difference in length is due to mistaken of Zero point and end point of the road.</t>
  </si>
  <si>
    <t>Tawngkolong - Lawngmasu Road</t>
  </si>
  <si>
    <t>Maisa - Lawngban Road</t>
  </si>
  <si>
    <t>Phura - Tawngkolong Road</t>
  </si>
  <si>
    <t xml:space="preserve">Phura - Lungpuk Road </t>
  </si>
  <si>
    <t>The road being sanctioned in project wise having different starting and end point has to be measured separately. Correction Required.</t>
  </si>
  <si>
    <t>Lungpuk - Khaikhy Road</t>
  </si>
  <si>
    <t>Total length</t>
  </si>
  <si>
    <t>Laki - Vahai Road</t>
  </si>
  <si>
    <t>Kawlchaw - Serkawr Road</t>
  </si>
  <si>
    <t>Theiri - Tuisih Road</t>
  </si>
  <si>
    <t>Tuisih - Siata Road</t>
  </si>
  <si>
    <t>Tlangpui - Niawhtlang</t>
  </si>
  <si>
    <t>Road Name as per RAMS is a combination of two different roads. Road name and length may be corrected.</t>
  </si>
  <si>
    <t>Niawhtlang - Chakang</t>
  </si>
  <si>
    <t>Chheihlu - Chakhang Road</t>
  </si>
  <si>
    <t>Chakhei - Siasi</t>
  </si>
  <si>
    <t>Chakhang may be corrected as Chakhei as per sanctioned name.</t>
  </si>
  <si>
    <t>Chhuarlung - Ainak</t>
  </si>
  <si>
    <t>Difference in length is due to mistaken of Zero point and end poitn of the road.</t>
  </si>
  <si>
    <t xml:space="preserve">Saiha to Tuisumpui Road </t>
  </si>
  <si>
    <t>Siachangkawn - Vawmbuk</t>
  </si>
  <si>
    <t>Vawmbuk - Tialdawngilung</t>
  </si>
  <si>
    <t>Vawmbuk-Archhuang</t>
  </si>
  <si>
    <t>Lungtian - Mamte</t>
  </si>
  <si>
    <t>PMGSY Approach to Tuipui Ferry(Waiting Shed Chhimtuipui River)</t>
  </si>
  <si>
    <t>To be added/ Delete/To be hand over to others Division</t>
  </si>
  <si>
    <t>Approach Road to PHC(NTP Hall IB Peng Kawn)</t>
  </si>
  <si>
    <t>Road Name not included in RAMS data. Road may be included.</t>
  </si>
  <si>
    <t>I and PRO Office Council Veng Upper    (I and PRO Office  Council Veng upper)</t>
  </si>
  <si>
    <t xml:space="preserve"> INCLUDED IN RAMS DATA BUT NOT IN DIVISION ROAD LIST</t>
  </si>
  <si>
    <t>Under PMGSY Maintenance</t>
  </si>
  <si>
    <t>Kanghmun S to Neihloh</t>
  </si>
  <si>
    <t>Thenzawl to Zote</t>
  </si>
  <si>
    <t>S Khawlek to Dengsur</t>
  </si>
  <si>
    <t>ROAD LIST UNDER PWD LAWNGTLAI DIVISION 2022</t>
  </si>
  <si>
    <t>BCM Biak in to SDO(Sadar) quarters</t>
  </si>
  <si>
    <t xml:space="preserve">Thingfal to Mamte </t>
  </si>
  <si>
    <t>ROAD LIST UNDER PWD LUNGLEI ROAD DIVISION-I 2022</t>
  </si>
  <si>
    <t>ROAD LIST UNDER PWD LUNGLEI ROAD DIVISION-II 2022</t>
  </si>
  <si>
    <t>ROAD LIST UNDER PWD MAMIT DIVISION 2022</t>
  </si>
  <si>
    <t>ROAD LIST UNDER PWD MULTI MODAL PROJECT DIVISION 2022</t>
  </si>
  <si>
    <t>Sakawrdai to Zohmun</t>
  </si>
  <si>
    <t>Sakawrdai to Vaitin</t>
  </si>
  <si>
    <t>from Kolasib</t>
  </si>
  <si>
    <t xml:space="preserve">Road Length 
(Km) </t>
  </si>
  <si>
    <t>ROAD STATISTIC  UNDER SIAHA DIVISION 2022</t>
  </si>
  <si>
    <t xml:space="preserve">Khanpui to Vanzau Road </t>
  </si>
  <si>
    <t>Phullen to Phuaibuang</t>
  </si>
  <si>
    <t>Phuaibuang to Khawlian</t>
  </si>
  <si>
    <t>Khawlian to N Tlangnuam</t>
  </si>
  <si>
    <t>Khanpui to Lailak Road</t>
  </si>
  <si>
    <t>4,5</t>
  </si>
  <si>
    <t>ROAD STATISTICS UNDER SAITUAL DIVISION 2022</t>
  </si>
  <si>
    <t>TOTAL OF NEW ROADS :</t>
  </si>
  <si>
    <t>TOTAL OF ROADS</t>
  </si>
  <si>
    <t>TOTAL OF VILLAGE ROAD:</t>
  </si>
  <si>
    <t>TOTAL ROADS :</t>
  </si>
  <si>
    <t>Phullen Zawngin Suangpuilawn Road(Suangpuilawn to Zawngin Section)</t>
  </si>
  <si>
    <t>Kawnpui- Hortoki</t>
  </si>
  <si>
    <t xml:space="preserve">Zote  Chhipphir Road(Vengthar Chhipphir Playground)      </t>
  </si>
  <si>
    <t>Karlui Damlui(Karlui Golasuri) (FC Zawh tawh)</t>
  </si>
  <si>
    <t>Thenzawl-Buarpui</t>
  </si>
  <si>
    <t>Chhiahtlang-Lamchhip</t>
  </si>
  <si>
    <t>ABSTRACT OF ROAD STATISTICS, 2022 (final on 18.05.2022)</t>
  </si>
  <si>
    <t>As on 10.05.2022</t>
  </si>
  <si>
    <t>Difference</t>
  </si>
  <si>
    <t>Total (Km)
As on 18.05.22</t>
  </si>
  <si>
    <t>ABSTRACT</t>
  </si>
  <si>
    <t>CORE ROAD</t>
  </si>
  <si>
    <t>STATE HIGHWAYS</t>
  </si>
  <si>
    <t>MAJOR DISTRICT ROAD</t>
  </si>
  <si>
    <t>OTHER DISTRICT ROAD</t>
  </si>
  <si>
    <t>VILLAGE ROAD</t>
  </si>
  <si>
    <t>LENGTH (KMS)</t>
  </si>
  <si>
    <t>CORE</t>
  </si>
  <si>
    <t>ABSTRACT OF ROAD STATISTICS</t>
  </si>
  <si>
    <t>NATINAL HIGHWAY</t>
  </si>
  <si>
    <t>NATIONAL HIGHWAY</t>
  </si>
  <si>
    <t>NATIONAL HIGHWAYS</t>
  </si>
  <si>
    <t>Project Division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</si>
</sst>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i/>
      <sz val="12"/>
      <color theme="1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Calibri Light"/>
      <family val="1"/>
      <scheme val="major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2">
    <xf numFmtId="0" fontId="0" fillId="0" borderId="0" xfId="0"/>
    <xf numFmtId="0" fontId="3" fillId="0" borderId="0" xfId="1" applyFont="1" applyAlignment="1">
      <alignment horizontal="left" vertical="top"/>
    </xf>
    <xf numFmtId="0" fontId="3" fillId="0" borderId="0" xfId="1" applyFont="1" applyAlignment="1">
      <alignment vertical="center" wrapText="1"/>
    </xf>
    <xf numFmtId="2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6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164" fontId="18" fillId="0" borderId="11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/>
    </xf>
    <xf numFmtId="164" fontId="18" fillId="0" borderId="0" xfId="0" applyNumberFormat="1" applyFont="1"/>
    <xf numFmtId="0" fontId="18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2" fontId="1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2" fontId="2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0" fontId="25" fillId="0" borderId="0" xfId="0" applyFont="1"/>
    <xf numFmtId="0" fontId="1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14" fillId="0" borderId="0" xfId="0" applyFont="1" applyAlignment="1">
      <alignment wrapText="1"/>
    </xf>
    <xf numFmtId="2" fontId="18" fillId="0" borderId="1" xfId="0" applyNumberFormat="1" applyFont="1" applyBorder="1"/>
    <xf numFmtId="2" fontId="25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0" fillId="0" borderId="0" xfId="0" applyFont="1" applyAlignment="1"/>
    <xf numFmtId="2" fontId="10" fillId="0" borderId="1" xfId="0" applyNumberFormat="1" applyFont="1" applyBorder="1"/>
    <xf numFmtId="0" fontId="10" fillId="7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18" fillId="2" borderId="1" xfId="0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32" fillId="0" borderId="0" xfId="1" applyFont="1" applyAlignment="1">
      <alignment horizontal="left" vertical="top"/>
    </xf>
    <xf numFmtId="0" fontId="28" fillId="0" borderId="1" xfId="1" applyFont="1" applyBorder="1" applyAlignment="1">
      <alignment horizontal="center" vertical="top"/>
    </xf>
    <xf numFmtId="0" fontId="25" fillId="0" borderId="1" xfId="1" applyFont="1" applyBorder="1" applyAlignment="1">
      <alignment horizontal="center" vertical="center" wrapText="1"/>
    </xf>
    <xf numFmtId="0" fontId="28" fillId="0" borderId="0" xfId="1" applyFont="1" applyAlignment="1">
      <alignment horizontal="left" vertical="top"/>
    </xf>
    <xf numFmtId="0" fontId="28" fillId="0" borderId="1" xfId="1" applyFont="1" applyBorder="1" applyAlignment="1">
      <alignment horizontal="right" vertical="center"/>
    </xf>
    <xf numFmtId="0" fontId="33" fillId="0" borderId="1" xfId="1" applyFont="1" applyBorder="1" applyAlignment="1">
      <alignment vertical="center" wrapText="1"/>
    </xf>
    <xf numFmtId="0" fontId="3" fillId="0" borderId="0" xfId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2" fontId="18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/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18" fillId="2" borderId="0" xfId="0" applyFont="1" applyFill="1"/>
    <xf numFmtId="2" fontId="5" fillId="0" borderId="1" xfId="0" applyNumberFormat="1" applyFont="1" applyBorder="1"/>
    <xf numFmtId="0" fontId="35" fillId="0" borderId="1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164" fontId="17" fillId="0" borderId="0" xfId="0" applyNumberFormat="1" applyFont="1" applyAlignment="1">
      <alignment vertical="center"/>
    </xf>
    <xf numFmtId="0" fontId="36" fillId="0" borderId="3" xfId="0" applyFont="1" applyBorder="1"/>
    <xf numFmtId="0" fontId="37" fillId="0" borderId="1" xfId="0" applyFont="1" applyBorder="1"/>
    <xf numFmtId="2" fontId="18" fillId="2" borderId="1" xfId="0" applyNumberFormat="1" applyFont="1" applyFill="1" applyBorder="1"/>
    <xf numFmtId="2" fontId="25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2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2" fontId="41" fillId="0" borderId="2" xfId="0" applyNumberFormat="1" applyFont="1" applyBorder="1" applyAlignment="1">
      <alignment horizontal="center" vertical="center"/>
    </xf>
    <xf numFmtId="0" fontId="28" fillId="6" borderId="0" xfId="1" applyFont="1" applyFill="1" applyAlignment="1">
      <alignment horizontal="left" vertical="top"/>
    </xf>
    <xf numFmtId="0" fontId="28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right" vertical="center"/>
    </xf>
    <xf numFmtId="0" fontId="33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/>
    <xf numFmtId="0" fontId="18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5" borderId="0" xfId="0" applyFill="1" applyAlignment="1">
      <alignment wrapText="1"/>
    </xf>
    <xf numFmtId="2" fontId="0" fillId="0" borderId="0" xfId="0" applyNumberFormat="1" applyAlignment="1">
      <alignment vertical="center" wrapText="1"/>
    </xf>
    <xf numFmtId="0" fontId="0" fillId="4" borderId="0" xfId="0" applyFill="1" applyAlignment="1">
      <alignment wrapText="1"/>
    </xf>
    <xf numFmtId="0" fontId="18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0" fillId="6" borderId="0" xfId="0" applyFill="1" applyAlignment="1"/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18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4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Font="1" applyBorder="1"/>
    <xf numFmtId="0" fontId="35" fillId="0" borderId="6" xfId="0" applyFont="1" applyBorder="1"/>
    <xf numFmtId="0" fontId="38" fillId="0" borderId="6" xfId="0" applyFont="1" applyBorder="1"/>
    <xf numFmtId="0" fontId="0" fillId="0" borderId="0" xfId="0" applyFont="1" applyBorder="1"/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/>
    <xf numFmtId="0" fontId="38" fillId="0" borderId="0" xfId="0" applyFont="1" applyBorder="1"/>
    <xf numFmtId="0" fontId="37" fillId="0" borderId="0" xfId="0" applyFont="1" applyBorder="1"/>
    <xf numFmtId="2" fontId="18" fillId="0" borderId="1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2" fontId="25" fillId="0" borderId="1" xfId="0" applyNumberFormat="1" applyFont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1" fontId="28" fillId="0" borderId="1" xfId="0" quotePrefix="1" applyNumberFormat="1" applyFont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18" fillId="0" borderId="1" xfId="0" quotePrefix="1" applyNumberFormat="1" applyFont="1" applyBorder="1" applyAlignment="1">
      <alignment horizontal="center" vertical="center"/>
    </xf>
    <xf numFmtId="0" fontId="25" fillId="0" borderId="1" xfId="0" applyFont="1" applyBorder="1"/>
    <xf numFmtId="2" fontId="5" fillId="2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/>
    <xf numFmtId="0" fontId="0" fillId="9" borderId="0" xfId="0" applyFill="1" applyAlignment="1">
      <alignment wrapText="1"/>
    </xf>
    <xf numFmtId="0" fontId="5" fillId="0" borderId="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2" fontId="28" fillId="2" borderId="1" xfId="0" quotePrefix="1" applyNumberFormat="1" applyFont="1" applyFill="1" applyBorder="1" applyAlignment="1">
      <alignment horizontal="center" vertical="center" wrapText="1"/>
    </xf>
    <xf numFmtId="1" fontId="28" fillId="2" borderId="1" xfId="0" quotePrefix="1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2" fontId="25" fillId="2" borderId="1" xfId="0" applyNumberFormat="1" applyFont="1" applyFill="1" applyBorder="1" applyAlignment="1">
      <alignment horizontal="center" vertical="center"/>
    </xf>
    <xf numFmtId="2" fontId="28" fillId="10" borderId="1" xfId="0" applyNumberFormat="1" applyFont="1" applyFill="1" applyBorder="1" applyAlignment="1">
      <alignment vertical="center" wrapText="1"/>
    </xf>
    <xf numFmtId="2" fontId="28" fillId="10" borderId="1" xfId="0" quotePrefix="1" applyNumberFormat="1" applyFont="1" applyFill="1" applyBorder="1" applyAlignment="1">
      <alignment horizontal="center" vertical="center" wrapText="1"/>
    </xf>
    <xf numFmtId="2" fontId="28" fillId="10" borderId="1" xfId="0" applyNumberFormat="1" applyFont="1" applyFill="1" applyBorder="1" applyAlignment="1">
      <alignment horizontal="center" vertical="center" wrapText="1"/>
    </xf>
    <xf numFmtId="2" fontId="18" fillId="2" borderId="1" xfId="0" quotePrefix="1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41" fillId="2" borderId="1" xfId="0" applyNumberFormat="1" applyFont="1" applyFill="1" applyBorder="1" applyAlignment="1">
      <alignment horizontal="right" vertical="center" wrapText="1"/>
    </xf>
    <xf numFmtId="1" fontId="25" fillId="2" borderId="1" xfId="0" quotePrefix="1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vertical="center"/>
    </xf>
    <xf numFmtId="2" fontId="18" fillId="2" borderId="1" xfId="0" applyNumberFormat="1" applyFont="1" applyFill="1" applyBorder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4" fillId="2" borderId="1" xfId="0" applyFont="1" applyFill="1" applyBorder="1"/>
    <xf numFmtId="0" fontId="44" fillId="2" borderId="1" xfId="0" applyFont="1" applyFill="1" applyBorder="1" applyAlignment="1">
      <alignment horizontal="left" vertical="center"/>
    </xf>
    <xf numFmtId="0" fontId="44" fillId="2" borderId="1" xfId="0" applyFont="1" applyFill="1" applyBorder="1" applyAlignment="1">
      <alignment vertical="center"/>
    </xf>
    <xf numFmtId="2" fontId="28" fillId="10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18" fillId="2" borderId="1" xfId="0" applyFont="1" applyFill="1" applyBorder="1" applyAlignment="1">
      <alignment horizontal="center" wrapText="1"/>
    </xf>
    <xf numFmtId="164" fontId="25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1" fontId="18" fillId="2" borderId="1" xfId="0" quotePrefix="1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left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left" vertical="center" wrapText="1"/>
    </xf>
    <xf numFmtId="2" fontId="18" fillId="0" borderId="0" xfId="0" applyNumberFormat="1" applyFont="1"/>
    <xf numFmtId="0" fontId="8" fillId="2" borderId="0" xfId="0" applyFont="1" applyFill="1" applyAlignment="1">
      <alignment horizontal="right" vertical="center"/>
    </xf>
    <xf numFmtId="2" fontId="0" fillId="2" borderId="0" xfId="0" applyNumberFormat="1" applyFont="1" applyFill="1" applyAlignment="1">
      <alignment vertical="center"/>
    </xf>
    <xf numFmtId="2" fontId="0" fillId="2" borderId="0" xfId="0" applyNumberFormat="1" applyFont="1" applyFill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1" fontId="18" fillId="2" borderId="1" xfId="0" quotePrefix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2" fontId="18" fillId="2" borderId="0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5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9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2" fontId="25" fillId="0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4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6" fillId="0" borderId="0" xfId="0" applyFont="1" applyFill="1"/>
    <xf numFmtId="0" fontId="18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2" fontId="18" fillId="0" borderId="11" xfId="0" applyNumberFormat="1" applyFont="1" applyBorder="1" applyAlignment="1">
      <alignment vertical="center" wrapText="1"/>
    </xf>
    <xf numFmtId="2" fontId="18" fillId="0" borderId="6" xfId="0" applyNumberFormat="1" applyFont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6" borderId="17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6" fillId="0" borderId="0" xfId="0" applyNumberFormat="1" applyFont="1"/>
    <xf numFmtId="0" fontId="18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2" fontId="18" fillId="6" borderId="0" xfId="0" applyNumberFormat="1" applyFont="1" applyFill="1"/>
    <xf numFmtId="2" fontId="15" fillId="0" borderId="0" xfId="0" applyNumberFormat="1" applyFont="1"/>
    <xf numFmtId="2" fontId="28" fillId="0" borderId="0" xfId="1" applyNumberFormat="1" applyFont="1" applyAlignment="1">
      <alignment horizontal="left" vertical="top"/>
    </xf>
    <xf numFmtId="2" fontId="18" fillId="6" borderId="1" xfId="0" applyNumberFormat="1" applyFon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wrapText="1"/>
    </xf>
    <xf numFmtId="2" fontId="16" fillId="0" borderId="0" xfId="0" applyNumberFormat="1" applyFont="1"/>
    <xf numFmtId="2" fontId="16" fillId="6" borderId="0" xfId="0" applyNumberFormat="1" applyFont="1" applyFill="1"/>
    <xf numFmtId="2" fontId="46" fillId="0" borderId="0" xfId="0" applyNumberFormat="1" applyFont="1"/>
    <xf numFmtId="2" fontId="46" fillId="6" borderId="0" xfId="0" applyNumberFormat="1" applyFont="1" applyFill="1"/>
    <xf numFmtId="2" fontId="45" fillId="6" borderId="0" xfId="0" applyNumberFormat="1" applyFont="1" applyFill="1"/>
    <xf numFmtId="2" fontId="47" fillId="0" borderId="0" xfId="0" applyNumberFormat="1" applyFont="1"/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2" fontId="18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justify" vertical="center" wrapText="1"/>
    </xf>
    <xf numFmtId="2" fontId="2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33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2" fontId="33" fillId="0" borderId="1" xfId="1" applyNumberFormat="1" applyFont="1" applyBorder="1" applyAlignment="1">
      <alignment horizontal="center" vertical="center" shrinkToFit="1"/>
    </xf>
    <xf numFmtId="2" fontId="28" fillId="0" borderId="1" xfId="1" applyNumberFormat="1" applyFont="1" applyBorder="1" applyAlignment="1">
      <alignment horizontal="center" vertical="center"/>
    </xf>
    <xf numFmtId="2" fontId="28" fillId="2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9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2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0" fillId="11" borderId="0" xfId="0" applyFill="1" applyAlignment="1">
      <alignment wrapText="1"/>
    </xf>
    <xf numFmtId="0" fontId="0" fillId="11" borderId="0" xfId="0" applyFill="1" applyAlignment="1">
      <alignment horizontal="center" wrapText="1"/>
    </xf>
    <xf numFmtId="0" fontId="0" fillId="11" borderId="0" xfId="0" applyFill="1" applyAlignment="1"/>
    <xf numFmtId="0" fontId="0" fillId="11" borderId="0" xfId="0" applyFill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wrapText="1"/>
    </xf>
    <xf numFmtId="0" fontId="18" fillId="2" borderId="0" xfId="0" applyFont="1" applyFill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18" fillId="0" borderId="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2" fontId="41" fillId="2" borderId="1" xfId="0" applyNumberFormat="1" applyFont="1" applyFill="1" applyBorder="1" applyAlignment="1">
      <alignment horizontal="center" vertical="center"/>
    </xf>
    <xf numFmtId="0" fontId="48" fillId="0" borderId="0" xfId="0" applyFont="1"/>
    <xf numFmtId="164" fontId="48" fillId="0" borderId="0" xfId="0" applyNumberFormat="1" applyFont="1" applyAlignment="1">
      <alignment horizontal="right"/>
    </xf>
    <xf numFmtId="2" fontId="4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2" fontId="18" fillId="2" borderId="12" xfId="0" applyNumberFormat="1" applyFont="1" applyFill="1" applyBorder="1" applyAlignment="1">
      <alignment horizontal="center" vertical="center"/>
    </xf>
    <xf numFmtId="2" fontId="33" fillId="8" borderId="1" xfId="0" applyNumberFormat="1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41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justify" vertical="center" wrapText="1"/>
    </xf>
    <xf numFmtId="2" fontId="18" fillId="2" borderId="0" xfId="0" applyNumberFormat="1" applyFont="1" applyFill="1"/>
    <xf numFmtId="0" fontId="18" fillId="0" borderId="0" xfId="0" applyFont="1" applyAlignment="1">
      <alignment horizontal="left"/>
    </xf>
    <xf numFmtId="2" fontId="3" fillId="0" borderId="0" xfId="1" applyNumberFormat="1" applyFont="1" applyAlignment="1">
      <alignment horizontal="left" vertical="top"/>
    </xf>
    <xf numFmtId="0" fontId="25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wrapText="1"/>
    </xf>
    <xf numFmtId="0" fontId="25" fillId="2" borderId="1" xfId="0" applyFont="1" applyFill="1" applyBorder="1" applyAlignment="1"/>
    <xf numFmtId="0" fontId="25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18" fillId="0" borderId="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2" fontId="0" fillId="2" borderId="0" xfId="0" applyNumberFormat="1" applyFont="1" applyFill="1" applyAlignment="1">
      <alignment horizontal="center" vertical="center"/>
    </xf>
    <xf numFmtId="2" fontId="25" fillId="0" borderId="1" xfId="0" applyNumberFormat="1" applyFont="1" applyBorder="1" applyAlignment="1">
      <alignment horizontal="center" wrapText="1"/>
    </xf>
    <xf numFmtId="2" fontId="41" fillId="0" borderId="1" xfId="0" applyNumberFormat="1" applyFont="1" applyBorder="1" applyAlignment="1">
      <alignment horizont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2" fontId="0" fillId="0" borderId="0" xfId="0" applyNumberFormat="1" applyAlignment="1">
      <alignment horizontal="right" wrapText="1"/>
    </xf>
    <xf numFmtId="2" fontId="0" fillId="11" borderId="0" xfId="0" applyNumberFormat="1" applyFill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top" wrapText="1"/>
    </xf>
    <xf numFmtId="0" fontId="16" fillId="2" borderId="0" xfId="0" applyFont="1" applyFill="1"/>
    <xf numFmtId="0" fontId="18" fillId="2" borderId="0" xfId="0" applyFont="1" applyFill="1" applyAlignment="1">
      <alignment wrapText="1"/>
    </xf>
    <xf numFmtId="2" fontId="0" fillId="2" borderId="0" xfId="0" applyNumberFormat="1" applyFill="1" applyAlignment="1">
      <alignment wrapText="1"/>
    </xf>
    <xf numFmtId="0" fontId="18" fillId="2" borderId="1" xfId="0" applyFont="1" applyFill="1" applyBorder="1" applyAlignment="1">
      <alignment horizontal="left" vertical="top"/>
    </xf>
    <xf numFmtId="2" fontId="0" fillId="2" borderId="0" xfId="0" applyNumberFormat="1" applyFill="1"/>
    <xf numFmtId="0" fontId="18" fillId="2" borderId="0" xfId="0" applyFont="1" applyFill="1" applyAlignment="1">
      <alignment vertical="center" wrapText="1"/>
    </xf>
    <xf numFmtId="2" fontId="29" fillId="2" borderId="0" xfId="0" applyNumberFormat="1" applyFont="1" applyFill="1"/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top"/>
    </xf>
    <xf numFmtId="0" fontId="28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right" vertical="center" wrapText="1"/>
    </xf>
    <xf numFmtId="0" fontId="25" fillId="2" borderId="1" xfId="1" applyFont="1" applyFill="1" applyBorder="1" applyAlignment="1">
      <alignment vertical="center" wrapText="1"/>
    </xf>
    <xf numFmtId="0" fontId="28" fillId="2" borderId="0" xfId="1" applyFont="1" applyFill="1" applyAlignment="1">
      <alignment horizontal="left" vertical="top"/>
    </xf>
    <xf numFmtId="0" fontId="28" fillId="2" borderId="1" xfId="1" applyFont="1" applyFill="1" applyBorder="1" applyAlignment="1">
      <alignment horizontal="center" vertical="top"/>
    </xf>
    <xf numFmtId="0" fontId="41" fillId="2" borderId="1" xfId="1" applyFont="1" applyFill="1" applyBorder="1" applyAlignment="1">
      <alignment horizontal="center" vertical="center" wrapText="1"/>
    </xf>
    <xf numFmtId="2" fontId="33" fillId="2" borderId="1" xfId="1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top" wrapText="1"/>
    </xf>
    <xf numFmtId="2" fontId="18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2" fontId="18" fillId="0" borderId="4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2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1" fillId="0" borderId="1" xfId="1" applyFont="1" applyBorder="1" applyAlignment="1">
      <alignment horizontal="right" vertical="center" wrapText="1"/>
    </xf>
    <xf numFmtId="0" fontId="33" fillId="0" borderId="1" xfId="1" applyFont="1" applyBorder="1" applyAlignment="1">
      <alignment horizontal="right" vertical="center" wrapText="1"/>
    </xf>
    <xf numFmtId="0" fontId="41" fillId="0" borderId="1" xfId="1" applyFont="1" applyBorder="1" applyAlignment="1">
      <alignment horizontal="right" vertical="center" wrapText="1"/>
    </xf>
    <xf numFmtId="0" fontId="31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0" fontId="33" fillId="2" borderId="5" xfId="1" applyFont="1" applyFill="1" applyBorder="1" applyAlignment="1">
      <alignment horizontal="left" vertical="center"/>
    </xf>
    <xf numFmtId="0" fontId="33" fillId="2" borderId="13" xfId="1" applyFont="1" applyFill="1" applyBorder="1" applyAlignment="1">
      <alignment horizontal="left" vertical="center"/>
    </xf>
    <xf numFmtId="0" fontId="33" fillId="2" borderId="6" xfId="1" applyFont="1" applyFill="1" applyBorder="1" applyAlignment="1">
      <alignment horizontal="left" vertical="center"/>
    </xf>
    <xf numFmtId="0" fontId="33" fillId="0" borderId="5" xfId="1" applyFont="1" applyBorder="1" applyAlignment="1">
      <alignment horizontal="left" vertical="center"/>
    </xf>
    <xf numFmtId="0" fontId="33" fillId="0" borderId="13" xfId="1" applyFont="1" applyBorder="1" applyAlignment="1">
      <alignment horizontal="left" vertical="center"/>
    </xf>
    <xf numFmtId="0" fontId="33" fillId="0" borderId="6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6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4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34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left" vertical="center" wrapText="1"/>
    </xf>
    <xf numFmtId="1" fontId="18" fillId="0" borderId="1" xfId="0" quotePrefix="1" applyNumberFormat="1" applyFont="1" applyFill="1" applyBorder="1" applyAlignment="1">
      <alignment horizontal="center" vertical="center"/>
    </xf>
    <xf numFmtId="1" fontId="29" fillId="0" borderId="1" xfId="0" quotePrefix="1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" fontId="18" fillId="2" borderId="1" xfId="0" quotePrefix="1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left" vertical="center" wrapText="1"/>
    </xf>
    <xf numFmtId="1" fontId="28" fillId="2" borderId="4" xfId="0" quotePrefix="1" applyNumberFormat="1" applyFont="1" applyFill="1" applyBorder="1" applyAlignment="1">
      <alignment horizontal="center" vertical="center" wrapText="1"/>
    </xf>
    <xf numFmtId="1" fontId="28" fillId="2" borderId="2" xfId="0" quotePrefix="1" applyNumberFormat="1" applyFont="1" applyFill="1" applyBorder="1" applyAlignment="1">
      <alignment horizontal="center" vertical="center" wrapText="1"/>
    </xf>
    <xf numFmtId="1" fontId="33" fillId="0" borderId="5" xfId="0" quotePrefix="1" applyNumberFormat="1" applyFont="1" applyBorder="1" applyAlignment="1">
      <alignment horizontal="left" vertical="center" wrapText="1"/>
    </xf>
    <xf numFmtId="1" fontId="33" fillId="0" borderId="13" xfId="0" quotePrefix="1" applyNumberFormat="1" applyFont="1" applyBorder="1" applyAlignment="1">
      <alignment horizontal="left" vertical="center" wrapText="1"/>
    </xf>
    <xf numFmtId="1" fontId="33" fillId="0" borderId="6" xfId="0" quotePrefix="1" applyNumberFormat="1" applyFont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right" vertical="center"/>
    </xf>
    <xf numFmtId="2" fontId="18" fillId="0" borderId="4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33" fillId="0" borderId="1" xfId="0" applyNumberFormat="1" applyFont="1" applyBorder="1" applyAlignment="1">
      <alignment horizontal="right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0" borderId="4" xfId="0" quotePrefix="1" applyNumberFormat="1" applyFont="1" applyFill="1" applyBorder="1" applyAlignment="1">
      <alignment horizontal="center" vertical="center"/>
    </xf>
    <xf numFmtId="1" fontId="18" fillId="0" borderId="2" xfId="0" quotePrefix="1" applyNumberFormat="1" applyFont="1" applyFill="1" applyBorder="1" applyAlignment="1">
      <alignment horizontal="center" vertical="center"/>
    </xf>
    <xf numFmtId="1" fontId="29" fillId="0" borderId="4" xfId="0" quotePrefix="1" applyNumberFormat="1" applyFont="1" applyFill="1" applyBorder="1" applyAlignment="1">
      <alignment horizontal="center" vertical="center"/>
    </xf>
    <xf numFmtId="1" fontId="29" fillId="0" borderId="2" xfId="0" quotePrefix="1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left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quotePrefix="1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horizontal="left" vertical="center"/>
    </xf>
    <xf numFmtId="0" fontId="41" fillId="0" borderId="5" xfId="0" applyFont="1" applyBorder="1" applyAlignment="1">
      <alignment horizontal="right"/>
    </xf>
    <xf numFmtId="0" fontId="41" fillId="0" borderId="6" xfId="0" applyFont="1" applyBorder="1" applyAlignment="1">
      <alignment horizontal="right"/>
    </xf>
    <xf numFmtId="0" fontId="22" fillId="0" borderId="1" xfId="0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41" fillId="2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185</xdr:row>
      <xdr:rowOff>0</xdr:rowOff>
    </xdr:from>
    <xdr:to>
      <xdr:col>4</xdr:col>
      <xdr:colOff>576200</xdr:colOff>
      <xdr:row>185</xdr:row>
      <xdr:rowOff>0</xdr:rowOff>
    </xdr:to>
    <xdr:pic>
      <xdr:nvPicPr>
        <xdr:cNvPr id="2" name="Picture 2" descr="EE Signature.jpg">
          <a:extLst>
            <a:ext uri="{FF2B5EF4-FFF2-40B4-BE49-F238E27FC236}">
              <a16:creationId xmlns:a16="http://schemas.microsoft.com/office/drawing/2014/main" xmlns="" id="{68DC3642-B5B2-467D-9DB7-145CD8130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7688" y="42695813"/>
          <a:ext cx="5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/Downloads/HFD-ROAD%20STATISTICS%20AS%20ON%2013.5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 statistics"/>
      <sheetName val="Sheet1"/>
    </sheetNames>
    <sheetDataSet>
      <sheetData sheetId="0">
        <row r="20">
          <cell r="D20">
            <v>19.87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9"/>
  <sheetViews>
    <sheetView tabSelected="1" view="pageBreakPreview" topLeftCell="A7" zoomScaleNormal="100" zoomScaleSheetLayoutView="100" workbookViewId="0">
      <selection activeCell="F26" sqref="F26"/>
    </sheetView>
  </sheetViews>
  <sheetFormatPr defaultRowHeight="15" x14ac:dyDescent="0.25"/>
  <cols>
    <col min="1" max="1" width="9.140625" style="15"/>
    <col min="2" max="2" width="21.42578125" style="164" customWidth="1"/>
    <col min="3" max="4" width="9.28515625" style="164" customWidth="1"/>
    <col min="5" max="5" width="9.42578125" style="15" customWidth="1"/>
    <col min="6" max="6" width="10" style="15" customWidth="1"/>
    <col min="7" max="7" width="10.85546875" style="15" customWidth="1"/>
    <col min="8" max="8" width="9.5703125" customWidth="1"/>
    <col min="9" max="9" width="9.85546875" customWidth="1"/>
    <col min="10" max="10" width="10.140625" customWidth="1"/>
    <col min="11" max="11" width="10.85546875" customWidth="1"/>
  </cols>
  <sheetData>
    <row r="1" spans="1:11" ht="18" x14ac:dyDescent="0.45">
      <c r="A1" s="549" t="s">
        <v>3091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s="12" customFormat="1" ht="33.75" customHeight="1" x14ac:dyDescent="0.3">
      <c r="A2" s="546" t="s">
        <v>2661</v>
      </c>
      <c r="B2" s="546" t="s">
        <v>2662</v>
      </c>
      <c r="C2" s="548" t="s">
        <v>3089</v>
      </c>
      <c r="D2" s="548"/>
      <c r="E2" s="548"/>
      <c r="F2" s="548"/>
      <c r="G2" s="548"/>
      <c r="H2" s="548"/>
      <c r="I2" s="548"/>
      <c r="J2" s="548"/>
      <c r="K2" s="548"/>
    </row>
    <row r="3" spans="1:11" s="12" customFormat="1" ht="33.75" customHeight="1" x14ac:dyDescent="0.3">
      <c r="A3" s="547"/>
      <c r="B3" s="547"/>
      <c r="C3" s="118" t="s">
        <v>3090</v>
      </c>
      <c r="D3" s="487" t="s">
        <v>242</v>
      </c>
      <c r="E3" s="385" t="s">
        <v>5</v>
      </c>
      <c r="F3" s="385" t="s">
        <v>321</v>
      </c>
      <c r="G3" s="385" t="s">
        <v>9</v>
      </c>
      <c r="H3" s="385" t="s">
        <v>83</v>
      </c>
      <c r="I3" s="385" t="s">
        <v>380</v>
      </c>
      <c r="J3" s="385" t="s">
        <v>14</v>
      </c>
      <c r="K3" s="385" t="s">
        <v>107</v>
      </c>
    </row>
    <row r="4" spans="1:11" ht="18" x14ac:dyDescent="0.45">
      <c r="A4" s="391">
        <v>1</v>
      </c>
      <c r="B4" s="392" t="s">
        <v>2664</v>
      </c>
      <c r="C4" s="473">
        <f>'ARND '!E4</f>
        <v>16.771000000000001</v>
      </c>
      <c r="D4" s="473"/>
      <c r="E4" s="473"/>
      <c r="F4" s="473"/>
      <c r="G4" s="473"/>
      <c r="H4" s="473">
        <f>'ARND '!E8</f>
        <v>18.667000000000002</v>
      </c>
      <c r="I4" s="473">
        <f>'ARND '!E9</f>
        <v>176.63400000000013</v>
      </c>
      <c r="J4" s="474">
        <f>'ARND '!E10</f>
        <v>21.360999999999997</v>
      </c>
      <c r="K4" s="474">
        <f t="shared" ref="K4:K11" si="0">SUM(C4:J4)</f>
        <v>233.43300000000011</v>
      </c>
    </row>
    <row r="5" spans="1:11" ht="18" x14ac:dyDescent="0.45">
      <c r="A5" s="391">
        <v>2</v>
      </c>
      <c r="B5" s="392" t="s">
        <v>2766</v>
      </c>
      <c r="C5" s="475"/>
      <c r="D5" s="475"/>
      <c r="E5" s="474">
        <f>' ARSD '!E5</f>
        <v>4.6269999999999998</v>
      </c>
      <c r="F5" s="474"/>
      <c r="G5" s="474">
        <f>' ARSD '!E7</f>
        <v>38.876999999999995</v>
      </c>
      <c r="H5" s="474">
        <f>' ARSD '!E8</f>
        <v>15.999000000000001</v>
      </c>
      <c r="I5" s="474">
        <f>' ARSD '!E9</f>
        <v>106.02199999999998</v>
      </c>
      <c r="J5" s="474">
        <f>' ARSD '!E10</f>
        <v>17.401</v>
      </c>
      <c r="K5" s="474">
        <f t="shared" si="0"/>
        <v>182.92599999999999</v>
      </c>
    </row>
    <row r="6" spans="1:11" ht="18" x14ac:dyDescent="0.45">
      <c r="A6" s="391">
        <v>3</v>
      </c>
      <c r="B6" s="392" t="s">
        <v>2665</v>
      </c>
      <c r="C6" s="475"/>
      <c r="D6" s="475"/>
      <c r="E6" s="474"/>
      <c r="F6" s="474"/>
      <c r="G6" s="474">
        <f>CHAMPHAI!E7</f>
        <v>99.194000000000003</v>
      </c>
      <c r="H6" s="474">
        <f>CHAMPHAI!E8</f>
        <v>118.40599999999999</v>
      </c>
      <c r="I6" s="474"/>
      <c r="J6" s="474">
        <f>CHAMPHAI!E10+CHAMPHAI!E259</f>
        <v>114.49699999999999</v>
      </c>
      <c r="K6" s="474">
        <f t="shared" si="0"/>
        <v>332.09699999999998</v>
      </c>
    </row>
    <row r="7" spans="1:11" ht="18" x14ac:dyDescent="0.45">
      <c r="A7" s="391">
        <v>4</v>
      </c>
      <c r="B7" s="392" t="s">
        <v>2667</v>
      </c>
      <c r="C7" s="475"/>
      <c r="D7" s="475"/>
      <c r="E7" s="474">
        <f>HMUIFANG!E5</f>
        <v>93.681000000000012</v>
      </c>
      <c r="F7" s="474">
        <f>HMUIFANG!E6</f>
        <v>39.369999999999997</v>
      </c>
      <c r="G7" s="474">
        <f>HMUIFANG!E7</f>
        <v>104.60400000000001</v>
      </c>
      <c r="H7" s="474">
        <f>HMUIFANG!E8</f>
        <v>94.240000000000009</v>
      </c>
      <c r="I7" s="474"/>
      <c r="J7" s="474">
        <f>HMUIFANG!E10</f>
        <v>43.398999999999994</v>
      </c>
      <c r="K7" s="474">
        <f t="shared" si="0"/>
        <v>375.29400000000004</v>
      </c>
    </row>
    <row r="8" spans="1:11" ht="18" x14ac:dyDescent="0.45">
      <c r="A8" s="391">
        <v>5</v>
      </c>
      <c r="B8" s="392" t="s">
        <v>2668</v>
      </c>
      <c r="C8" s="475"/>
      <c r="D8" s="475"/>
      <c r="E8" s="474"/>
      <c r="F8" s="474">
        <f>KAWRTHAH!E5</f>
        <v>115.685</v>
      </c>
      <c r="G8" s="474">
        <f>KAWRTHAH!E6</f>
        <v>24.850999999999999</v>
      </c>
      <c r="H8" s="474">
        <f>KAWRTHAH!E7</f>
        <v>49.250999999999991</v>
      </c>
      <c r="I8" s="474"/>
      <c r="J8" s="474">
        <f>KAWRTHAH!E9+KAWRTHAH!E142</f>
        <v>34.122000000000007</v>
      </c>
      <c r="K8" s="474">
        <f t="shared" si="0"/>
        <v>223.90899999999999</v>
      </c>
    </row>
    <row r="9" spans="1:11" ht="18" x14ac:dyDescent="0.45">
      <c r="A9" s="391">
        <v>6</v>
      </c>
      <c r="B9" s="392" t="s">
        <v>2669</v>
      </c>
      <c r="C9" s="475"/>
      <c r="D9" s="475"/>
      <c r="E9" s="474"/>
      <c r="F9" s="474">
        <f>KHAWZAWL!E5</f>
        <v>23.626999999999999</v>
      </c>
      <c r="G9" s="474">
        <f>KHAWZAWL!E6</f>
        <v>169.297</v>
      </c>
      <c r="H9" s="474">
        <f>KHAWZAWL!E7</f>
        <v>214.49</v>
      </c>
      <c r="I9" s="474"/>
      <c r="J9" s="474">
        <f>KHAWZAWL!E9</f>
        <v>80.410000000000039</v>
      </c>
      <c r="K9" s="474">
        <f t="shared" si="0"/>
        <v>487.82400000000001</v>
      </c>
    </row>
    <row r="10" spans="1:11" ht="18" x14ac:dyDescent="0.45">
      <c r="A10" s="391">
        <v>7</v>
      </c>
      <c r="B10" s="392" t="s">
        <v>2670</v>
      </c>
      <c r="C10" s="475"/>
      <c r="D10" s="475"/>
      <c r="E10" s="474">
        <f>KOLASIB!E4</f>
        <v>6.1580000000000004</v>
      </c>
      <c r="F10" s="474">
        <f>KOLASIB!E5+KOLASIB!E341</f>
        <v>208.14100000000002</v>
      </c>
      <c r="G10" s="474">
        <f>KOLASIB!E6</f>
        <v>18</v>
      </c>
      <c r="H10" s="474">
        <f>KOLASIB!E7+KOLASIB!F385</f>
        <v>83.584000000000003</v>
      </c>
      <c r="I10" s="474"/>
      <c r="J10" s="474">
        <f>KOLASIB!E9+KOLASIB!F378</f>
        <v>140.55500000000006</v>
      </c>
      <c r="K10" s="474">
        <f t="shared" si="0"/>
        <v>456.4380000000001</v>
      </c>
    </row>
    <row r="11" spans="1:11" ht="18" x14ac:dyDescent="0.45">
      <c r="A11" s="391">
        <v>8</v>
      </c>
      <c r="B11" s="392" t="s">
        <v>2671</v>
      </c>
      <c r="C11" s="475"/>
      <c r="D11" s="475"/>
      <c r="E11" s="474"/>
      <c r="F11" s="474"/>
      <c r="G11" s="474">
        <f>LAWNGTLAI!F6</f>
        <v>51.665000000000006</v>
      </c>
      <c r="H11" s="474">
        <f>LAWNGTLAI!F7+LAWNGTLAI!G147</f>
        <v>215.96799999999999</v>
      </c>
      <c r="I11" s="474"/>
      <c r="J11" s="474">
        <f>LAWNGTLAI!F9+LAWNGTLAI!G144</f>
        <v>51.196999999999981</v>
      </c>
      <c r="K11" s="474">
        <f t="shared" si="0"/>
        <v>318.83</v>
      </c>
    </row>
    <row r="12" spans="1:11" ht="18" x14ac:dyDescent="0.45">
      <c r="A12" s="391">
        <v>9</v>
      </c>
      <c r="B12" s="392" t="s">
        <v>2672</v>
      </c>
      <c r="C12" s="475"/>
      <c r="D12" s="475"/>
      <c r="E12" s="474">
        <f>'LUNGLEI_Div-I'!F4</f>
        <v>62.948</v>
      </c>
      <c r="F12" s="474">
        <f>'LUNGLEI_Div-I'!F5</f>
        <v>134.99099999999999</v>
      </c>
      <c r="G12" s="474"/>
      <c r="H12" s="474"/>
      <c r="I12" s="474"/>
      <c r="J12" s="474">
        <f>'LUNGLEI_Div-I'!F9</f>
        <v>91.711999999999961</v>
      </c>
      <c r="K12" s="474">
        <f>SUM(C12:J12)+'LUNGLEI_Div-I'!F254</f>
        <v>298.18699999999995</v>
      </c>
    </row>
    <row r="13" spans="1:11" ht="18" x14ac:dyDescent="0.45">
      <c r="A13" s="391">
        <v>10</v>
      </c>
      <c r="B13" s="392" t="s">
        <v>2673</v>
      </c>
      <c r="C13" s="475"/>
      <c r="D13" s="475"/>
      <c r="E13" s="474"/>
      <c r="F13" s="474"/>
      <c r="G13" s="474">
        <f>'LUNGLEI_Div-II'!E6</f>
        <v>30.068999999999999</v>
      </c>
      <c r="H13" s="474">
        <f>'LUNGLEI_Div-II'!E7+'LUNGLEI_Div-II'!F91</f>
        <v>168.76300000000001</v>
      </c>
      <c r="I13" s="474"/>
      <c r="J13" s="474">
        <f>'LUNGLEI_Div-II'!E9+'LUNGLEI_Div-II'!F117</f>
        <v>41.584999999999994</v>
      </c>
      <c r="K13" s="474">
        <f t="shared" ref="K13:K23" si="1">SUM(C13:J13)</f>
        <v>240.41699999999997</v>
      </c>
    </row>
    <row r="14" spans="1:11" ht="18" x14ac:dyDescent="0.45">
      <c r="A14" s="391">
        <v>11</v>
      </c>
      <c r="B14" s="392" t="s">
        <v>2674</v>
      </c>
      <c r="C14" s="475"/>
      <c r="D14" s="475"/>
      <c r="E14" s="474"/>
      <c r="F14" s="474">
        <f>MAMIT!E5</f>
        <v>131.88800000000001</v>
      </c>
      <c r="G14" s="474">
        <f>MAMIT!E6</f>
        <v>58.792000000000002</v>
      </c>
      <c r="H14" s="474">
        <f>MAMIT!E7</f>
        <v>50.771999999999998</v>
      </c>
      <c r="I14" s="474"/>
      <c r="J14" s="474">
        <f>MAMIT!E9</f>
        <v>41.209000000000017</v>
      </c>
      <c r="K14" s="474">
        <f t="shared" si="1"/>
        <v>282.661</v>
      </c>
    </row>
    <row r="15" spans="1:11" ht="18" x14ac:dyDescent="0.45">
      <c r="A15" s="391">
        <v>12</v>
      </c>
      <c r="B15" s="392" t="s">
        <v>2676</v>
      </c>
      <c r="C15" s="475"/>
      <c r="D15" s="474">
        <f>'NHD-I'!E42+'NHD-I'!E45</f>
        <v>144.52199999999999</v>
      </c>
      <c r="E15" s="474"/>
      <c r="F15" s="474">
        <f>'NHD-I'!E6</f>
        <v>44.975000000000001</v>
      </c>
      <c r="G15" s="474"/>
      <c r="H15" s="474">
        <f>'NHD-I'!E8</f>
        <v>56.78</v>
      </c>
      <c r="I15" s="474"/>
      <c r="J15" s="474">
        <f>'NHD-I'!E10</f>
        <v>9.6099999999999977</v>
      </c>
      <c r="K15" s="474">
        <f t="shared" si="1"/>
        <v>255.88699999999997</v>
      </c>
    </row>
    <row r="16" spans="1:11" ht="18" x14ac:dyDescent="0.45">
      <c r="A16" s="391">
        <v>13</v>
      </c>
      <c r="B16" s="392" t="s">
        <v>2677</v>
      </c>
      <c r="C16" s="475"/>
      <c r="D16" s="474">
        <f>'NHD-II'!G54</f>
        <v>190.95499999999998</v>
      </c>
      <c r="E16" s="474"/>
      <c r="F16" s="474"/>
      <c r="G16" s="474"/>
      <c r="H16" s="474">
        <f>'NHD-II'!E8</f>
        <v>59.119</v>
      </c>
      <c r="I16" s="474"/>
      <c r="J16" s="474">
        <f>'NHD-II'!E10</f>
        <v>11.170999999999999</v>
      </c>
      <c r="K16" s="474">
        <f t="shared" si="1"/>
        <v>261.245</v>
      </c>
    </row>
    <row r="17" spans="1:11" ht="18" x14ac:dyDescent="0.45">
      <c r="A17" s="391">
        <v>14</v>
      </c>
      <c r="B17" s="392" t="s">
        <v>2678</v>
      </c>
      <c r="C17" s="475"/>
      <c r="D17" s="474">
        <f>'NHD-III'!E15</f>
        <v>91.594999999999999</v>
      </c>
      <c r="E17" s="474"/>
      <c r="F17" s="474"/>
      <c r="G17" s="474"/>
      <c r="H17" s="474">
        <f>'NHD-III'!E8</f>
        <v>17.332999999999998</v>
      </c>
      <c r="I17" s="474"/>
      <c r="J17" s="474">
        <f>'NHD-III'!E10</f>
        <v>15.148999999999997</v>
      </c>
      <c r="K17" s="474">
        <f t="shared" si="1"/>
        <v>124.077</v>
      </c>
    </row>
    <row r="18" spans="1:11" ht="18" x14ac:dyDescent="0.45">
      <c r="A18" s="391">
        <v>15</v>
      </c>
      <c r="B18" s="392" t="s">
        <v>2679</v>
      </c>
      <c r="C18" s="475"/>
      <c r="D18" s="475"/>
      <c r="E18" s="474"/>
      <c r="F18" s="474"/>
      <c r="G18" s="474"/>
      <c r="H18" s="474">
        <f>'SAIHA '!E8</f>
        <v>280.41199999999998</v>
      </c>
      <c r="I18" s="474"/>
      <c r="J18" s="474">
        <f>'SAIHA '!E10</f>
        <v>76.425000000000011</v>
      </c>
      <c r="K18" s="474">
        <f t="shared" si="1"/>
        <v>356.83699999999999</v>
      </c>
    </row>
    <row r="19" spans="1:11" ht="18" x14ac:dyDescent="0.45">
      <c r="A19" s="391">
        <v>16</v>
      </c>
      <c r="B19" s="392" t="s">
        <v>2680</v>
      </c>
      <c r="C19" s="475"/>
      <c r="D19" s="475"/>
      <c r="E19" s="474"/>
      <c r="F19" s="474">
        <f>SAITUAL!E5</f>
        <v>51.783999999999999</v>
      </c>
      <c r="G19" s="474"/>
      <c r="H19" s="474">
        <f>SAITUAL!E7+SAITUAL!E107</f>
        <v>202.82599999999999</v>
      </c>
      <c r="I19" s="474"/>
      <c r="J19" s="474">
        <f>SAITUAL!E9</f>
        <v>36.466999999999992</v>
      </c>
      <c r="K19" s="474">
        <f t="shared" si="1"/>
        <v>291.077</v>
      </c>
    </row>
    <row r="20" spans="1:11" ht="18" x14ac:dyDescent="0.45">
      <c r="A20" s="391">
        <v>17</v>
      </c>
      <c r="B20" s="392" t="s">
        <v>2681</v>
      </c>
      <c r="C20" s="475"/>
      <c r="D20" s="475"/>
      <c r="E20" s="474">
        <f>SERCHHIP!E4</f>
        <v>14.96</v>
      </c>
      <c r="F20" s="474">
        <f>SERCHHIP!E5</f>
        <v>32.823</v>
      </c>
      <c r="G20" s="474">
        <f>SERCHHIP!E6</f>
        <v>78.342000000000013</v>
      </c>
      <c r="H20" s="474">
        <f>SERCHHIP!E7</f>
        <v>81.885000000000005</v>
      </c>
      <c r="I20" s="474"/>
      <c r="J20" s="474">
        <f>SERCHHIP!E9+SERCHHIP!E184</f>
        <v>91.731999999999999</v>
      </c>
      <c r="K20" s="474">
        <f t="shared" si="1"/>
        <v>299.74200000000002</v>
      </c>
    </row>
    <row r="21" spans="1:11" ht="18" x14ac:dyDescent="0.45">
      <c r="A21" s="391">
        <v>18</v>
      </c>
      <c r="B21" s="392" t="s">
        <v>2682</v>
      </c>
      <c r="C21" s="475"/>
      <c r="D21" s="475"/>
      <c r="E21" s="474">
        <f>TLABUNG!E4</f>
        <v>12.68</v>
      </c>
      <c r="F21" s="474"/>
      <c r="G21" s="474">
        <f>TLABUNG!E6</f>
        <v>118.843</v>
      </c>
      <c r="H21" s="474">
        <f>TLABUNG!E7</f>
        <v>106.84800000000001</v>
      </c>
      <c r="I21" s="474"/>
      <c r="J21" s="474">
        <f>TLABUNG!E9+TLABUNG!E134</f>
        <v>40.913999999999994</v>
      </c>
      <c r="K21" s="474">
        <f t="shared" si="1"/>
        <v>279.28500000000003</v>
      </c>
    </row>
    <row r="22" spans="1:11" ht="18" x14ac:dyDescent="0.45">
      <c r="A22" s="391">
        <v>19</v>
      </c>
      <c r="B22" s="392" t="s">
        <v>2666</v>
      </c>
      <c r="C22" s="475"/>
      <c r="D22" s="475"/>
      <c r="E22" s="474">
        <f>EAP!E7</f>
        <v>67.210000000000008</v>
      </c>
      <c r="F22" s="474"/>
      <c r="G22" s="474"/>
      <c r="H22" s="474"/>
      <c r="I22" s="474"/>
      <c r="J22" s="474"/>
      <c r="K22" s="474">
        <f t="shared" si="1"/>
        <v>67.210000000000008</v>
      </c>
    </row>
    <row r="23" spans="1:11" ht="18" x14ac:dyDescent="0.45">
      <c r="A23" s="391">
        <v>20</v>
      </c>
      <c r="B23" s="392" t="s">
        <v>2675</v>
      </c>
      <c r="C23" s="475"/>
      <c r="D23" s="474">
        <f>MMPD!I6</f>
        <v>210.51</v>
      </c>
      <c r="E23" s="474"/>
      <c r="F23" s="474"/>
      <c r="G23" s="474"/>
      <c r="H23" s="474">
        <f>MMPD!I13</f>
        <v>86.176000000000002</v>
      </c>
      <c r="I23" s="474"/>
      <c r="J23" s="474"/>
      <c r="K23" s="474">
        <f t="shared" si="1"/>
        <v>296.68599999999998</v>
      </c>
    </row>
    <row r="24" spans="1:11" ht="18" x14ac:dyDescent="0.45">
      <c r="A24" s="391">
        <v>21</v>
      </c>
      <c r="B24" s="392" t="s">
        <v>3095</v>
      </c>
      <c r="C24" s="475"/>
      <c r="D24" s="474"/>
      <c r="E24" s="474"/>
      <c r="F24" s="474">
        <f>'PROJECT DIV-IV'!E4</f>
        <v>30</v>
      </c>
      <c r="G24" s="474"/>
      <c r="H24" s="474"/>
      <c r="I24" s="474"/>
      <c r="J24" s="474"/>
      <c r="K24" s="474">
        <f>'PROJECT DIV-IV'!E6</f>
        <v>30</v>
      </c>
    </row>
    <row r="25" spans="1:11" ht="18" x14ac:dyDescent="0.45">
      <c r="A25" s="165"/>
      <c r="B25" s="386" t="s">
        <v>12</v>
      </c>
      <c r="C25" s="250">
        <f t="shared" ref="C25:J25" si="2">SUM(C4:C23)</f>
        <v>16.771000000000001</v>
      </c>
      <c r="D25" s="250"/>
      <c r="E25" s="250">
        <f t="shared" si="2"/>
        <v>262.26400000000001</v>
      </c>
      <c r="F25" s="250">
        <f>SUM(F4:F24)</f>
        <v>813.28400000000011</v>
      </c>
      <c r="G25" s="250">
        <f t="shared" si="2"/>
        <v>792.53399999999999</v>
      </c>
      <c r="H25" s="250">
        <f t="shared" si="2"/>
        <v>1921.5189999999998</v>
      </c>
      <c r="I25" s="250">
        <f t="shared" si="2"/>
        <v>282.65600000000012</v>
      </c>
      <c r="J25" s="250">
        <f t="shared" si="2"/>
        <v>958.91600000000028</v>
      </c>
      <c r="K25" s="250">
        <f>SUM(K4:K24)</f>
        <v>5694.0619999999999</v>
      </c>
    </row>
    <row r="26" spans="1:11" ht="14.25" x14ac:dyDescent="0.45">
      <c r="A26" s="6"/>
      <c r="B26" s="348"/>
      <c r="C26" s="348"/>
      <c r="D26" s="348"/>
      <c r="E26" s="6"/>
      <c r="F26" s="6"/>
      <c r="G26" s="6"/>
    </row>
    <row r="27" spans="1:11" ht="14.25" x14ac:dyDescent="0.45">
      <c r="G27" s="395"/>
    </row>
    <row r="28" spans="1:11" ht="14.25" x14ac:dyDescent="0.45">
      <c r="G28" s="395"/>
    </row>
    <row r="29" spans="1:11" ht="14.25" x14ac:dyDescent="0.45">
      <c r="G29" s="395"/>
    </row>
  </sheetData>
  <mergeCells count="4">
    <mergeCell ref="A2:A3"/>
    <mergeCell ref="B2:B3"/>
    <mergeCell ref="C2:K2"/>
    <mergeCell ref="A1:K1"/>
  </mergeCells>
  <pageMargins left="0.70866141732283472" right="0.31496062992125984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view="pageBreakPreview" zoomScaleNormal="100" zoomScaleSheetLayoutView="100" workbookViewId="0">
      <pane ySplit="2" topLeftCell="A138" activePane="bottomLeft" state="frozen"/>
      <selection pane="bottomLeft" activeCell="C115" sqref="C115"/>
    </sheetView>
  </sheetViews>
  <sheetFormatPr defaultRowHeight="15" x14ac:dyDescent="0.25"/>
  <cols>
    <col min="1" max="1" width="5.85546875" style="128" customWidth="1"/>
    <col min="2" max="2" width="7.42578125" customWidth="1"/>
    <col min="3" max="3" width="58.85546875" customWidth="1"/>
    <col min="4" max="4" width="11.140625" hidden="1" customWidth="1"/>
    <col min="5" max="5" width="12.5703125" customWidth="1"/>
    <col min="6" max="6" width="11.28515625" customWidth="1"/>
  </cols>
  <sheetData>
    <row r="1" spans="1:7" ht="28.5" customHeight="1" x14ac:dyDescent="0.45">
      <c r="A1" s="619" t="s">
        <v>3050</v>
      </c>
      <c r="B1" s="619"/>
      <c r="C1" s="619"/>
      <c r="D1" s="619"/>
      <c r="E1" s="619"/>
      <c r="F1" s="619"/>
    </row>
    <row r="2" spans="1:7" ht="49.5" customHeight="1" x14ac:dyDescent="0.45">
      <c r="A2" s="13" t="s">
        <v>98</v>
      </c>
      <c r="B2" s="13" t="s">
        <v>99</v>
      </c>
      <c r="C2" s="95" t="s">
        <v>100</v>
      </c>
      <c r="D2" s="49" t="s">
        <v>101</v>
      </c>
      <c r="E2" s="95" t="s">
        <v>103</v>
      </c>
      <c r="F2" s="49" t="s">
        <v>102</v>
      </c>
    </row>
    <row r="3" spans="1:7" ht="18" x14ac:dyDescent="0.55000000000000004">
      <c r="A3" s="430">
        <v>1</v>
      </c>
      <c r="B3" s="440"/>
      <c r="C3" s="440" t="s">
        <v>3084</v>
      </c>
      <c r="D3" s="406"/>
      <c r="E3" s="436"/>
      <c r="F3" s="51"/>
      <c r="G3" s="12"/>
    </row>
    <row r="4" spans="1:7" ht="18" x14ac:dyDescent="0.55000000000000004">
      <c r="A4" s="432">
        <f>A3+1</f>
        <v>2</v>
      </c>
      <c r="B4" s="440"/>
      <c r="C4" s="440" t="s">
        <v>3085</v>
      </c>
      <c r="D4" s="406"/>
      <c r="E4" s="436"/>
      <c r="F4" s="51"/>
      <c r="G4" s="12"/>
    </row>
    <row r="5" spans="1:7" ht="18" x14ac:dyDescent="0.55000000000000004">
      <c r="A5" s="432">
        <f t="shared" ref="A5:A9" si="0">A4+1</f>
        <v>3</v>
      </c>
      <c r="B5" s="90"/>
      <c r="C5" s="90" t="s">
        <v>3086</v>
      </c>
      <c r="D5" s="406"/>
      <c r="E5" s="435"/>
      <c r="F5" s="51"/>
      <c r="G5" s="12"/>
    </row>
    <row r="6" spans="1:7" ht="18" x14ac:dyDescent="0.55000000000000004">
      <c r="A6" s="432">
        <f t="shared" si="0"/>
        <v>4</v>
      </c>
      <c r="B6" s="90"/>
      <c r="C6" s="90" t="s">
        <v>3087</v>
      </c>
      <c r="D6" s="406"/>
      <c r="E6" s="435"/>
      <c r="F6" s="92">
        <f>F15</f>
        <v>51.665000000000006</v>
      </c>
      <c r="G6" s="12"/>
    </row>
    <row r="7" spans="1:7" ht="18" x14ac:dyDescent="0.55000000000000004">
      <c r="A7" s="432">
        <f t="shared" si="0"/>
        <v>5</v>
      </c>
      <c r="B7" s="90"/>
      <c r="C7" s="90" t="s">
        <v>3088</v>
      </c>
      <c r="D7" s="406"/>
      <c r="E7" s="435"/>
      <c r="F7" s="92">
        <f>F127+F145</f>
        <v>178.31799999999998</v>
      </c>
      <c r="G7" s="12"/>
    </row>
    <row r="8" spans="1:7" ht="18" x14ac:dyDescent="0.55000000000000004">
      <c r="A8" s="432">
        <f t="shared" si="0"/>
        <v>6</v>
      </c>
      <c r="B8" s="90"/>
      <c r="C8" s="90" t="s">
        <v>377</v>
      </c>
      <c r="D8" s="406"/>
      <c r="E8" s="435"/>
      <c r="F8" s="51"/>
      <c r="G8" s="12"/>
    </row>
    <row r="9" spans="1:7" ht="18" x14ac:dyDescent="0.55000000000000004">
      <c r="A9" s="432">
        <f t="shared" si="0"/>
        <v>7</v>
      </c>
      <c r="B9" s="90"/>
      <c r="C9" s="90" t="s">
        <v>596</v>
      </c>
      <c r="D9" s="406"/>
      <c r="E9" s="435"/>
      <c r="F9" s="92">
        <f>F105</f>
        <v>39.828999999999979</v>
      </c>
      <c r="G9" s="12"/>
    </row>
    <row r="10" spans="1:7" ht="18" x14ac:dyDescent="0.55000000000000004">
      <c r="A10" s="432"/>
      <c r="B10" s="90"/>
      <c r="C10" s="90"/>
      <c r="D10" s="80" t="s">
        <v>107</v>
      </c>
      <c r="E10" s="74" t="s">
        <v>107</v>
      </c>
      <c r="F10" s="88">
        <f>SUM(F3:F9)</f>
        <v>269.81200000000001</v>
      </c>
      <c r="G10" s="12"/>
    </row>
    <row r="11" spans="1:7" ht="18" x14ac:dyDescent="0.55000000000000004">
      <c r="A11" s="573" t="s">
        <v>3087</v>
      </c>
      <c r="B11" s="574"/>
      <c r="C11" s="574"/>
      <c r="D11" s="574"/>
      <c r="E11" s="574"/>
      <c r="F11" s="575"/>
      <c r="G11" s="12"/>
    </row>
    <row r="12" spans="1:7" ht="31.5" x14ac:dyDescent="0.5">
      <c r="A12" s="160">
        <v>1</v>
      </c>
      <c r="B12" s="160">
        <v>2581</v>
      </c>
      <c r="C12" s="328" t="s">
        <v>104</v>
      </c>
      <c r="D12" s="91">
        <v>4</v>
      </c>
      <c r="E12" s="160" t="s">
        <v>9</v>
      </c>
      <c r="F12" s="92">
        <v>3.5659999999999998</v>
      </c>
    </row>
    <row r="13" spans="1:7" ht="31.5" x14ac:dyDescent="0.5">
      <c r="A13" s="160">
        <v>2</v>
      </c>
      <c r="B13" s="160">
        <v>2582</v>
      </c>
      <c r="C13" s="189" t="s">
        <v>105</v>
      </c>
      <c r="D13" s="91">
        <v>43.5</v>
      </c>
      <c r="E13" s="160" t="s">
        <v>9</v>
      </c>
      <c r="F13" s="92">
        <v>39.884</v>
      </c>
    </row>
    <row r="14" spans="1:7" ht="31.5" x14ac:dyDescent="0.5">
      <c r="A14" s="160">
        <v>3</v>
      </c>
      <c r="B14" s="160">
        <v>2584</v>
      </c>
      <c r="C14" s="189" t="s">
        <v>106</v>
      </c>
      <c r="D14" s="91">
        <v>9</v>
      </c>
      <c r="E14" s="160" t="s">
        <v>9</v>
      </c>
      <c r="F14" s="92">
        <v>8.2149999999999999</v>
      </c>
    </row>
    <row r="15" spans="1:7" ht="15.75" x14ac:dyDescent="0.45">
      <c r="A15" s="620" t="s">
        <v>107</v>
      </c>
      <c r="B15" s="621"/>
      <c r="C15" s="621"/>
      <c r="D15" s="621"/>
      <c r="E15" s="622"/>
      <c r="F15" s="66">
        <f>SUM(F12:F14)</f>
        <v>51.665000000000006</v>
      </c>
    </row>
    <row r="16" spans="1:7" ht="15.75" x14ac:dyDescent="0.45">
      <c r="A16" s="587" t="s">
        <v>596</v>
      </c>
      <c r="B16" s="566"/>
      <c r="C16" s="566"/>
      <c r="D16" s="566"/>
      <c r="E16" s="566"/>
      <c r="F16" s="588"/>
    </row>
    <row r="17" spans="1:6" ht="31.5" x14ac:dyDescent="0.5">
      <c r="A17" s="433">
        <v>1</v>
      </c>
      <c r="B17" s="433">
        <v>2594</v>
      </c>
      <c r="C17" s="189" t="s">
        <v>108</v>
      </c>
      <c r="D17" s="91">
        <v>0.7</v>
      </c>
      <c r="E17" s="433" t="s">
        <v>14</v>
      </c>
      <c r="F17" s="92">
        <v>0.60099999999999998</v>
      </c>
    </row>
    <row r="18" spans="1:6" ht="31.5" x14ac:dyDescent="0.5">
      <c r="A18" s="433">
        <v>2</v>
      </c>
      <c r="B18" s="433">
        <v>2595</v>
      </c>
      <c r="C18" s="189" t="s">
        <v>109</v>
      </c>
      <c r="D18" s="91">
        <v>0.5</v>
      </c>
      <c r="E18" s="433" t="s">
        <v>14</v>
      </c>
      <c r="F18" s="92">
        <v>0.86099999999999999</v>
      </c>
    </row>
    <row r="19" spans="1:6" ht="31.5" x14ac:dyDescent="0.5">
      <c r="A19" s="433">
        <v>3</v>
      </c>
      <c r="B19" s="433">
        <v>2596</v>
      </c>
      <c r="C19" s="189" t="s">
        <v>110</v>
      </c>
      <c r="D19" s="91">
        <v>0.56799999999999995</v>
      </c>
      <c r="E19" s="433" t="s">
        <v>14</v>
      </c>
      <c r="F19" s="92">
        <v>0.56799999999999995</v>
      </c>
    </row>
    <row r="20" spans="1:6" ht="15.75" x14ac:dyDescent="0.5">
      <c r="A20" s="433">
        <v>4</v>
      </c>
      <c r="B20" s="433">
        <v>2597</v>
      </c>
      <c r="C20" s="328" t="s">
        <v>111</v>
      </c>
      <c r="D20" s="91">
        <v>1.1100000000000001</v>
      </c>
      <c r="E20" s="433" t="s">
        <v>14</v>
      </c>
      <c r="F20" s="92">
        <v>1.089</v>
      </c>
    </row>
    <row r="21" spans="1:6" ht="15.75" x14ac:dyDescent="0.5">
      <c r="A21" s="433">
        <v>5</v>
      </c>
      <c r="B21" s="433">
        <v>2598</v>
      </c>
      <c r="C21" s="189" t="s">
        <v>112</v>
      </c>
      <c r="D21" s="91">
        <v>1.5</v>
      </c>
      <c r="E21" s="433" t="s">
        <v>14</v>
      </c>
      <c r="F21" s="92">
        <v>1.4350000000000001</v>
      </c>
    </row>
    <row r="22" spans="1:6" ht="15.75" x14ac:dyDescent="0.5">
      <c r="A22" s="433">
        <v>6</v>
      </c>
      <c r="B22" s="433">
        <v>2599</v>
      </c>
      <c r="C22" s="189" t="s">
        <v>113</v>
      </c>
      <c r="D22" s="91">
        <v>0.25</v>
      </c>
      <c r="E22" s="433" t="s">
        <v>14</v>
      </c>
      <c r="F22" s="92">
        <v>0.25</v>
      </c>
    </row>
    <row r="23" spans="1:6" ht="15.75" x14ac:dyDescent="0.5">
      <c r="A23" s="433">
        <v>7</v>
      </c>
      <c r="B23" s="433">
        <v>2600</v>
      </c>
      <c r="C23" s="189" t="s">
        <v>114</v>
      </c>
      <c r="D23" s="91">
        <v>2.5</v>
      </c>
      <c r="E23" s="433" t="s">
        <v>14</v>
      </c>
      <c r="F23" s="92">
        <v>1.4059999999999999</v>
      </c>
    </row>
    <row r="24" spans="1:6" ht="31.5" x14ac:dyDescent="0.5">
      <c r="A24" s="433">
        <v>8</v>
      </c>
      <c r="B24" s="433">
        <v>2601</v>
      </c>
      <c r="C24" s="189" t="s">
        <v>115</v>
      </c>
      <c r="D24" s="91">
        <v>0.5</v>
      </c>
      <c r="E24" s="433" t="s">
        <v>14</v>
      </c>
      <c r="F24" s="92">
        <v>0.371</v>
      </c>
    </row>
    <row r="25" spans="1:6" ht="15.75" x14ac:dyDescent="0.5">
      <c r="A25" s="433">
        <v>9</v>
      </c>
      <c r="B25" s="433">
        <v>2602</v>
      </c>
      <c r="C25" s="189" t="s">
        <v>116</v>
      </c>
      <c r="D25" s="433">
        <v>0.45200000000000001</v>
      </c>
      <c r="E25" s="433" t="s">
        <v>14</v>
      </c>
      <c r="F25" s="92">
        <v>0.45200000000000001</v>
      </c>
    </row>
    <row r="26" spans="1:6" ht="15.75" x14ac:dyDescent="0.5">
      <c r="A26" s="433">
        <v>10</v>
      </c>
      <c r="B26" s="433">
        <v>2603</v>
      </c>
      <c r="C26" s="189" t="s">
        <v>117</v>
      </c>
      <c r="D26" s="433">
        <v>0.45700000000000002</v>
      </c>
      <c r="E26" s="433" t="s">
        <v>14</v>
      </c>
      <c r="F26" s="92">
        <v>0.45700000000000002</v>
      </c>
    </row>
    <row r="27" spans="1:6" ht="15.75" x14ac:dyDescent="0.5">
      <c r="A27" s="433">
        <v>11</v>
      </c>
      <c r="B27" s="433">
        <v>2604</v>
      </c>
      <c r="C27" s="189" t="s">
        <v>118</v>
      </c>
      <c r="D27" s="433">
        <v>0.52400000000000002</v>
      </c>
      <c r="E27" s="433" t="s">
        <v>14</v>
      </c>
      <c r="F27" s="92">
        <v>0.25600000000000001</v>
      </c>
    </row>
    <row r="28" spans="1:6" ht="15.75" x14ac:dyDescent="0.5">
      <c r="A28" s="433">
        <v>12</v>
      </c>
      <c r="B28" s="433">
        <v>2605</v>
      </c>
      <c r="C28" s="189" t="s">
        <v>119</v>
      </c>
      <c r="D28" s="91">
        <v>0.7</v>
      </c>
      <c r="E28" s="433" t="s">
        <v>14</v>
      </c>
      <c r="F28" s="92">
        <v>0.63300000000000001</v>
      </c>
    </row>
    <row r="29" spans="1:6" ht="15.75" x14ac:dyDescent="0.5">
      <c r="A29" s="433">
        <v>13</v>
      </c>
      <c r="B29" s="433">
        <v>2606</v>
      </c>
      <c r="C29" s="189" t="s">
        <v>120</v>
      </c>
      <c r="D29" s="433">
        <v>0.24399999999999999</v>
      </c>
      <c r="E29" s="433" t="s">
        <v>14</v>
      </c>
      <c r="F29" s="92">
        <v>0.24399999999999999</v>
      </c>
    </row>
    <row r="30" spans="1:6" ht="15.75" x14ac:dyDescent="0.5">
      <c r="A30" s="433">
        <v>14</v>
      </c>
      <c r="B30" s="433">
        <v>2607</v>
      </c>
      <c r="C30" s="189" t="s">
        <v>121</v>
      </c>
      <c r="D30" s="91">
        <v>2.5</v>
      </c>
      <c r="E30" s="433" t="s">
        <v>14</v>
      </c>
      <c r="F30" s="92">
        <v>2.169</v>
      </c>
    </row>
    <row r="31" spans="1:6" ht="31.5" x14ac:dyDescent="0.5">
      <c r="A31" s="433">
        <v>15</v>
      </c>
      <c r="B31" s="433">
        <v>2608</v>
      </c>
      <c r="C31" s="189" t="s">
        <v>122</v>
      </c>
      <c r="D31" s="91">
        <v>0.4</v>
      </c>
      <c r="E31" s="433" t="s">
        <v>14</v>
      </c>
      <c r="F31" s="92">
        <v>0.33600000000000002</v>
      </c>
    </row>
    <row r="32" spans="1:6" ht="19.149999999999999" customHeight="1" x14ac:dyDescent="0.5">
      <c r="A32" s="433">
        <v>16</v>
      </c>
      <c r="B32" s="433">
        <v>2609</v>
      </c>
      <c r="C32" s="189" t="s">
        <v>123</v>
      </c>
      <c r="D32" s="433">
        <v>0.317</v>
      </c>
      <c r="E32" s="433" t="s">
        <v>14</v>
      </c>
      <c r="F32" s="92">
        <v>0.317</v>
      </c>
    </row>
    <row r="33" spans="1:6" ht="31.5" x14ac:dyDescent="0.5">
      <c r="A33" s="433">
        <v>17</v>
      </c>
      <c r="B33" s="433">
        <v>2610</v>
      </c>
      <c r="C33" s="189" t="s">
        <v>124</v>
      </c>
      <c r="D33" s="91">
        <v>0.35</v>
      </c>
      <c r="E33" s="433" t="s">
        <v>14</v>
      </c>
      <c r="F33" s="92">
        <v>0.248</v>
      </c>
    </row>
    <row r="34" spans="1:6" ht="31.5" x14ac:dyDescent="0.5">
      <c r="A34" s="433">
        <v>18</v>
      </c>
      <c r="B34" s="433">
        <v>2611</v>
      </c>
      <c r="C34" s="189" t="s">
        <v>125</v>
      </c>
      <c r="D34" s="91">
        <v>0.55000000000000004</v>
      </c>
      <c r="E34" s="433" t="s">
        <v>14</v>
      </c>
      <c r="F34" s="92">
        <v>0.442</v>
      </c>
    </row>
    <row r="35" spans="1:6" ht="31.5" x14ac:dyDescent="0.5">
      <c r="A35" s="433">
        <v>19</v>
      </c>
      <c r="B35" s="433">
        <v>2612</v>
      </c>
      <c r="C35" s="189" t="s">
        <v>126</v>
      </c>
      <c r="D35" s="433">
        <v>0.28399999999999997</v>
      </c>
      <c r="E35" s="433" t="s">
        <v>14</v>
      </c>
      <c r="F35" s="92">
        <v>0.28399999999999997</v>
      </c>
    </row>
    <row r="36" spans="1:6" ht="15.75" x14ac:dyDescent="0.5">
      <c r="A36" s="433">
        <v>20</v>
      </c>
      <c r="B36" s="433">
        <v>2613</v>
      </c>
      <c r="C36" s="189" t="s">
        <v>127</v>
      </c>
      <c r="D36" s="433">
        <v>2.7719999999999998</v>
      </c>
      <c r="E36" s="433" t="s">
        <v>14</v>
      </c>
      <c r="F36" s="92">
        <v>2.7719999999999998</v>
      </c>
    </row>
    <row r="37" spans="1:6" ht="31.5" x14ac:dyDescent="0.5">
      <c r="A37" s="433">
        <v>21</v>
      </c>
      <c r="B37" s="433">
        <v>2614</v>
      </c>
      <c r="C37" s="189" t="s">
        <v>128</v>
      </c>
      <c r="D37" s="433">
        <v>0.36399999999999999</v>
      </c>
      <c r="E37" s="433" t="s">
        <v>14</v>
      </c>
      <c r="F37" s="92">
        <v>0.36399999999999999</v>
      </c>
    </row>
    <row r="38" spans="1:6" ht="31.5" x14ac:dyDescent="0.5">
      <c r="A38" s="433">
        <v>22</v>
      </c>
      <c r="B38" s="433">
        <v>2615</v>
      </c>
      <c r="C38" s="189" t="s">
        <v>129</v>
      </c>
      <c r="D38" s="91">
        <v>0.27</v>
      </c>
      <c r="E38" s="433" t="s">
        <v>14</v>
      </c>
      <c r="F38" s="92">
        <v>0.26700000000000002</v>
      </c>
    </row>
    <row r="39" spans="1:6" ht="15.75" x14ac:dyDescent="0.5">
      <c r="A39" s="433">
        <v>23</v>
      </c>
      <c r="B39" s="433">
        <v>2616</v>
      </c>
      <c r="C39" s="189" t="s">
        <v>130</v>
      </c>
      <c r="D39" s="91">
        <v>0.2</v>
      </c>
      <c r="E39" s="433" t="s">
        <v>14</v>
      </c>
      <c r="F39" s="92">
        <v>0.161</v>
      </c>
    </row>
    <row r="40" spans="1:6" ht="15.75" x14ac:dyDescent="0.5">
      <c r="A40" s="433">
        <v>24</v>
      </c>
      <c r="B40" s="433">
        <v>2617</v>
      </c>
      <c r="C40" s="189" t="s">
        <v>131</v>
      </c>
      <c r="D40" s="433">
        <v>1.075</v>
      </c>
      <c r="E40" s="433" t="s">
        <v>14</v>
      </c>
      <c r="F40" s="92">
        <v>1.075</v>
      </c>
    </row>
    <row r="41" spans="1:6" ht="31.5" x14ac:dyDescent="0.5">
      <c r="A41" s="433">
        <v>25</v>
      </c>
      <c r="B41" s="433">
        <v>2618</v>
      </c>
      <c r="C41" s="189" t="s">
        <v>132</v>
      </c>
      <c r="D41" s="433">
        <v>0.27200000000000002</v>
      </c>
      <c r="E41" s="433" t="s">
        <v>14</v>
      </c>
      <c r="F41" s="92">
        <v>0.27200000000000002</v>
      </c>
    </row>
    <row r="42" spans="1:6" ht="15.75" x14ac:dyDescent="0.5">
      <c r="A42" s="433">
        <v>26</v>
      </c>
      <c r="B42" s="433">
        <v>2619</v>
      </c>
      <c r="C42" s="189" t="s">
        <v>133</v>
      </c>
      <c r="D42" s="91">
        <v>1.3</v>
      </c>
      <c r="E42" s="433" t="s">
        <v>14</v>
      </c>
      <c r="F42" s="92">
        <v>1.1299999999999999</v>
      </c>
    </row>
    <row r="43" spans="1:6" ht="15.75" x14ac:dyDescent="0.5">
      <c r="A43" s="433">
        <v>27</v>
      </c>
      <c r="B43" s="433">
        <v>2620</v>
      </c>
      <c r="C43" s="189" t="s">
        <v>134</v>
      </c>
      <c r="D43" s="91">
        <v>0.15</v>
      </c>
      <c r="E43" s="433" t="s">
        <v>14</v>
      </c>
      <c r="F43" s="92">
        <v>0.14000000000000001</v>
      </c>
    </row>
    <row r="44" spans="1:6" ht="15.75" x14ac:dyDescent="0.5">
      <c r="A44" s="433">
        <v>28</v>
      </c>
      <c r="B44" s="433">
        <v>2621</v>
      </c>
      <c r="C44" s="189" t="s">
        <v>135</v>
      </c>
      <c r="D44" s="433">
        <v>0.39600000000000002</v>
      </c>
      <c r="E44" s="433" t="s">
        <v>14</v>
      </c>
      <c r="F44" s="92">
        <v>0.39600000000000002</v>
      </c>
    </row>
    <row r="45" spans="1:6" ht="31.5" x14ac:dyDescent="0.5">
      <c r="A45" s="433">
        <v>29</v>
      </c>
      <c r="B45" s="433">
        <v>2622</v>
      </c>
      <c r="C45" s="189" t="s">
        <v>136</v>
      </c>
      <c r="D45" s="433">
        <v>7.8E-2</v>
      </c>
      <c r="E45" s="433" t="s">
        <v>14</v>
      </c>
      <c r="F45" s="92">
        <v>7.8E-2</v>
      </c>
    </row>
    <row r="46" spans="1:6" ht="31.5" x14ac:dyDescent="0.5">
      <c r="A46" s="433">
        <v>30</v>
      </c>
      <c r="B46" s="433">
        <v>2623</v>
      </c>
      <c r="C46" s="189" t="s">
        <v>137</v>
      </c>
      <c r="D46" s="433">
        <v>0.114</v>
      </c>
      <c r="E46" s="433" t="s">
        <v>14</v>
      </c>
      <c r="F46" s="92">
        <v>0.114</v>
      </c>
    </row>
    <row r="47" spans="1:6" ht="31.5" x14ac:dyDescent="0.5">
      <c r="A47" s="433">
        <v>31</v>
      </c>
      <c r="B47" s="433">
        <v>2624</v>
      </c>
      <c r="C47" s="189" t="s">
        <v>138</v>
      </c>
      <c r="D47" s="433">
        <v>0.11899999999999999</v>
      </c>
      <c r="E47" s="433" t="s">
        <v>14</v>
      </c>
      <c r="F47" s="92">
        <v>0.11899999999999999</v>
      </c>
    </row>
    <row r="48" spans="1:6" ht="31.5" x14ac:dyDescent="0.5">
      <c r="A48" s="433">
        <v>32</v>
      </c>
      <c r="B48" s="433">
        <v>2625</v>
      </c>
      <c r="C48" s="189" t="s">
        <v>139</v>
      </c>
      <c r="D48" s="433">
        <v>0.185</v>
      </c>
      <c r="E48" s="433" t="s">
        <v>14</v>
      </c>
      <c r="F48" s="92">
        <v>0.185</v>
      </c>
    </row>
    <row r="49" spans="1:6" ht="31.5" x14ac:dyDescent="0.5">
      <c r="A49" s="433">
        <v>33</v>
      </c>
      <c r="B49" s="433">
        <v>2626</v>
      </c>
      <c r="C49" s="189" t="s">
        <v>140</v>
      </c>
      <c r="D49" s="433">
        <v>0.109</v>
      </c>
      <c r="E49" s="433" t="s">
        <v>14</v>
      </c>
      <c r="F49" s="92">
        <v>0.109</v>
      </c>
    </row>
    <row r="50" spans="1:6" ht="15.75" x14ac:dyDescent="0.5">
      <c r="A50" s="433">
        <v>34</v>
      </c>
      <c r="B50" s="433">
        <v>2627</v>
      </c>
      <c r="C50" s="189" t="s">
        <v>141</v>
      </c>
      <c r="D50" s="91">
        <v>0.7</v>
      </c>
      <c r="E50" s="433" t="s">
        <v>14</v>
      </c>
      <c r="F50" s="92">
        <v>0.186</v>
      </c>
    </row>
    <row r="51" spans="1:6" ht="31.5" x14ac:dyDescent="0.5">
      <c r="A51" s="433">
        <v>35</v>
      </c>
      <c r="B51" s="433">
        <v>2628</v>
      </c>
      <c r="C51" s="189" t="s">
        <v>142</v>
      </c>
      <c r="D51" s="91">
        <v>2.5</v>
      </c>
      <c r="E51" s="433" t="s">
        <v>14</v>
      </c>
      <c r="F51" s="92">
        <v>0.13700000000000001</v>
      </c>
    </row>
    <row r="52" spans="1:6" ht="31.5" x14ac:dyDescent="0.5">
      <c r="A52" s="433">
        <v>36</v>
      </c>
      <c r="B52" s="433">
        <v>2629</v>
      </c>
      <c r="C52" s="189" t="s">
        <v>143</v>
      </c>
      <c r="D52" s="433">
        <v>8.2000000000000003E-2</v>
      </c>
      <c r="E52" s="433" t="s">
        <v>14</v>
      </c>
      <c r="F52" s="92">
        <v>8.2000000000000003E-2</v>
      </c>
    </row>
    <row r="53" spans="1:6" ht="31.5" x14ac:dyDescent="0.5">
      <c r="A53" s="433">
        <v>37</v>
      </c>
      <c r="B53" s="433">
        <v>2630</v>
      </c>
      <c r="C53" s="189" t="s">
        <v>144</v>
      </c>
      <c r="D53" s="433">
        <v>0.115</v>
      </c>
      <c r="E53" s="433" t="s">
        <v>14</v>
      </c>
      <c r="F53" s="92">
        <v>0.115</v>
      </c>
    </row>
    <row r="54" spans="1:6" ht="15.75" x14ac:dyDescent="0.5">
      <c r="A54" s="433">
        <v>38</v>
      </c>
      <c r="B54" s="433">
        <v>2631</v>
      </c>
      <c r="C54" s="189" t="s">
        <v>145</v>
      </c>
      <c r="D54" s="433">
        <v>0.97899999999999998</v>
      </c>
      <c r="E54" s="433" t="s">
        <v>14</v>
      </c>
      <c r="F54" s="92">
        <v>0.97899999999999998</v>
      </c>
    </row>
    <row r="55" spans="1:6" ht="31.5" x14ac:dyDescent="0.5">
      <c r="A55" s="433">
        <v>39</v>
      </c>
      <c r="B55" s="433">
        <v>2632</v>
      </c>
      <c r="C55" s="189" t="s">
        <v>146</v>
      </c>
      <c r="D55" s="91">
        <v>0.2</v>
      </c>
      <c r="E55" s="433" t="s">
        <v>14</v>
      </c>
      <c r="F55" s="92">
        <v>5.7000000000000002E-2</v>
      </c>
    </row>
    <row r="56" spans="1:6" ht="31.5" x14ac:dyDescent="0.5">
      <c r="A56" s="433">
        <v>40</v>
      </c>
      <c r="B56" s="433">
        <v>2633</v>
      </c>
      <c r="C56" s="189" t="s">
        <v>147</v>
      </c>
      <c r="D56" s="433">
        <v>0.11899999999999999</v>
      </c>
      <c r="E56" s="433" t="s">
        <v>14</v>
      </c>
      <c r="F56" s="92">
        <v>0.11899999999999999</v>
      </c>
    </row>
    <row r="57" spans="1:6" ht="31.5" x14ac:dyDescent="0.5">
      <c r="A57" s="433">
        <v>41</v>
      </c>
      <c r="B57" s="433">
        <v>2634</v>
      </c>
      <c r="C57" s="189" t="s">
        <v>148</v>
      </c>
      <c r="D57" s="91">
        <v>0.25</v>
      </c>
      <c r="E57" s="433" t="s">
        <v>14</v>
      </c>
      <c r="F57" s="92">
        <v>0.20799999999999999</v>
      </c>
    </row>
    <row r="58" spans="1:6" ht="31.5" x14ac:dyDescent="0.5">
      <c r="A58" s="433">
        <v>42</v>
      </c>
      <c r="B58" s="433">
        <v>2635</v>
      </c>
      <c r="C58" s="189" t="s">
        <v>149</v>
      </c>
      <c r="D58" s="433">
        <v>9.0999999999999998E-2</v>
      </c>
      <c r="E58" s="433" t="s">
        <v>14</v>
      </c>
      <c r="F58" s="92">
        <v>9.0999999999999998E-2</v>
      </c>
    </row>
    <row r="59" spans="1:6" ht="31.5" x14ac:dyDescent="0.5">
      <c r="A59" s="433">
        <v>43</v>
      </c>
      <c r="B59" s="433">
        <v>2637</v>
      </c>
      <c r="C59" s="189" t="s">
        <v>150</v>
      </c>
      <c r="D59" s="433">
        <v>0.29899999999999999</v>
      </c>
      <c r="E59" s="433" t="s">
        <v>14</v>
      </c>
      <c r="F59" s="92">
        <v>0.29899999999999999</v>
      </c>
    </row>
    <row r="60" spans="1:6" ht="31.5" x14ac:dyDescent="0.5">
      <c r="A60" s="433">
        <v>44</v>
      </c>
      <c r="B60" s="433">
        <v>2638</v>
      </c>
      <c r="C60" s="189" t="s">
        <v>151</v>
      </c>
      <c r="D60" s="433">
        <v>0.20499999999999999</v>
      </c>
      <c r="E60" s="433" t="s">
        <v>14</v>
      </c>
      <c r="F60" s="92">
        <v>0.20499999999999999</v>
      </c>
    </row>
    <row r="61" spans="1:6" ht="31.5" x14ac:dyDescent="0.5">
      <c r="A61" s="433">
        <v>45</v>
      </c>
      <c r="B61" s="433">
        <v>2639</v>
      </c>
      <c r="C61" s="189" t="s">
        <v>152</v>
      </c>
      <c r="D61" s="91">
        <v>0.2</v>
      </c>
      <c r="E61" s="433" t="s">
        <v>14</v>
      </c>
      <c r="F61" s="92">
        <v>0.156</v>
      </c>
    </row>
    <row r="62" spans="1:6" ht="21" customHeight="1" x14ac:dyDescent="0.5">
      <c r="A62" s="433">
        <v>46</v>
      </c>
      <c r="B62" s="433">
        <v>2640</v>
      </c>
      <c r="C62" s="189" t="s">
        <v>153</v>
      </c>
      <c r="D62" s="91">
        <v>0.47</v>
      </c>
      <c r="E62" s="433" t="s">
        <v>14</v>
      </c>
      <c r="F62" s="92">
        <v>0.47</v>
      </c>
    </row>
    <row r="63" spans="1:6" ht="21" customHeight="1" x14ac:dyDescent="0.5">
      <c r="A63" s="433">
        <v>47</v>
      </c>
      <c r="B63" s="433">
        <v>2641</v>
      </c>
      <c r="C63" s="189" t="s">
        <v>154</v>
      </c>
      <c r="D63" s="433">
        <v>0.52100000000000002</v>
      </c>
      <c r="E63" s="433" t="s">
        <v>14</v>
      </c>
      <c r="F63" s="92">
        <v>0.52100000000000002</v>
      </c>
    </row>
    <row r="64" spans="1:6" ht="31.5" x14ac:dyDescent="0.5">
      <c r="A64" s="433">
        <v>48</v>
      </c>
      <c r="B64" s="433">
        <v>2642</v>
      </c>
      <c r="C64" s="189" t="s">
        <v>155</v>
      </c>
      <c r="D64" s="433">
        <v>0.73</v>
      </c>
      <c r="E64" s="433" t="s">
        <v>14</v>
      </c>
      <c r="F64" s="92">
        <v>0.47399999999999998</v>
      </c>
    </row>
    <row r="65" spans="1:6" ht="31.5" x14ac:dyDescent="0.5">
      <c r="A65" s="433">
        <v>49</v>
      </c>
      <c r="B65" s="433">
        <v>2643</v>
      </c>
      <c r="C65" s="189" t="s">
        <v>156</v>
      </c>
      <c r="D65" s="433">
        <v>0.32300000000000001</v>
      </c>
      <c r="E65" s="433" t="s">
        <v>14</v>
      </c>
      <c r="F65" s="92">
        <v>0.32300000000000001</v>
      </c>
    </row>
    <row r="66" spans="1:6" ht="31.5" x14ac:dyDescent="0.5">
      <c r="A66" s="433">
        <v>50</v>
      </c>
      <c r="B66" s="433">
        <v>2644</v>
      </c>
      <c r="C66" s="189" t="s">
        <v>157</v>
      </c>
      <c r="D66" s="433">
        <v>7.2999999999999995E-2</v>
      </c>
      <c r="E66" s="433" t="s">
        <v>14</v>
      </c>
      <c r="F66" s="92">
        <v>7.2999999999999995E-2</v>
      </c>
    </row>
    <row r="67" spans="1:6" ht="21.75" customHeight="1" x14ac:dyDescent="0.5">
      <c r="A67" s="433">
        <v>51</v>
      </c>
      <c r="B67" s="433">
        <v>2645</v>
      </c>
      <c r="C67" s="189" t="s">
        <v>158</v>
      </c>
      <c r="D67" s="433">
        <v>0.16200000000000001</v>
      </c>
      <c r="E67" s="433" t="s">
        <v>14</v>
      </c>
      <c r="F67" s="92">
        <v>0.16200000000000001</v>
      </c>
    </row>
    <row r="68" spans="1:6" ht="21.75" customHeight="1" x14ac:dyDescent="0.5">
      <c r="A68" s="433">
        <v>52</v>
      </c>
      <c r="B68" s="433">
        <v>2646</v>
      </c>
      <c r="C68" s="189" t="s">
        <v>159</v>
      </c>
      <c r="D68" s="433">
        <v>0.192</v>
      </c>
      <c r="E68" s="433" t="s">
        <v>14</v>
      </c>
      <c r="F68" s="92">
        <v>0.192</v>
      </c>
    </row>
    <row r="69" spans="1:6" ht="21.75" customHeight="1" x14ac:dyDescent="0.5">
      <c r="A69" s="433">
        <v>53</v>
      </c>
      <c r="B69" s="433">
        <v>2647</v>
      </c>
      <c r="C69" s="189" t="s">
        <v>160</v>
      </c>
      <c r="D69" s="91">
        <v>1.26</v>
      </c>
      <c r="E69" s="433" t="s">
        <v>14</v>
      </c>
      <c r="F69" s="92">
        <v>1.26</v>
      </c>
    </row>
    <row r="70" spans="1:6" ht="31.5" x14ac:dyDescent="0.5">
      <c r="A70" s="433">
        <v>54</v>
      </c>
      <c r="B70" s="433">
        <v>2648</v>
      </c>
      <c r="C70" s="189" t="s">
        <v>161</v>
      </c>
      <c r="D70" s="433">
        <v>0.44800000000000001</v>
      </c>
      <c r="E70" s="433" t="s">
        <v>14</v>
      </c>
      <c r="F70" s="92">
        <v>0.44800000000000001</v>
      </c>
    </row>
    <row r="71" spans="1:6" ht="31.5" x14ac:dyDescent="0.5">
      <c r="A71" s="433">
        <v>55</v>
      </c>
      <c r="B71" s="433">
        <v>2649</v>
      </c>
      <c r="C71" s="189" t="s">
        <v>162</v>
      </c>
      <c r="D71" s="433">
        <v>1.9019999999999999</v>
      </c>
      <c r="E71" s="433" t="s">
        <v>14</v>
      </c>
      <c r="F71" s="92">
        <v>1.9019999999999999</v>
      </c>
    </row>
    <row r="72" spans="1:6" ht="22.15" customHeight="1" x14ac:dyDescent="0.5">
      <c r="A72" s="433">
        <v>56</v>
      </c>
      <c r="B72" s="433">
        <v>2650</v>
      </c>
      <c r="C72" s="189" t="s">
        <v>163</v>
      </c>
      <c r="D72" s="433">
        <v>0.57699999999999996</v>
      </c>
      <c r="E72" s="433" t="s">
        <v>14</v>
      </c>
      <c r="F72" s="92">
        <v>0.57699999999999996</v>
      </c>
    </row>
    <row r="73" spans="1:6" ht="22.15" customHeight="1" x14ac:dyDescent="0.5">
      <c r="A73" s="433">
        <v>57</v>
      </c>
      <c r="B73" s="433">
        <v>2651</v>
      </c>
      <c r="C73" s="189" t="s">
        <v>164</v>
      </c>
      <c r="D73" s="91">
        <v>0.5</v>
      </c>
      <c r="E73" s="433" t="s">
        <v>14</v>
      </c>
      <c r="F73" s="92">
        <v>0.32800000000000001</v>
      </c>
    </row>
    <row r="74" spans="1:6" ht="22.15" customHeight="1" x14ac:dyDescent="0.5">
      <c r="A74" s="433">
        <v>58</v>
      </c>
      <c r="B74" s="433">
        <v>2652</v>
      </c>
      <c r="C74" s="189" t="s">
        <v>165</v>
      </c>
      <c r="D74" s="91">
        <v>0.7</v>
      </c>
      <c r="E74" s="433" t="s">
        <v>14</v>
      </c>
      <c r="F74" s="92">
        <v>0.23300000000000001</v>
      </c>
    </row>
    <row r="75" spans="1:6" ht="31.5" customHeight="1" x14ac:dyDescent="0.5">
      <c r="A75" s="433">
        <v>59</v>
      </c>
      <c r="B75" s="433">
        <v>2653</v>
      </c>
      <c r="C75" s="189" t="s">
        <v>166</v>
      </c>
      <c r="D75" s="91">
        <v>1.5</v>
      </c>
      <c r="E75" s="433" t="s">
        <v>14</v>
      </c>
      <c r="F75" s="92">
        <v>1.5</v>
      </c>
    </row>
    <row r="76" spans="1:6" ht="22.15" customHeight="1" x14ac:dyDescent="0.5">
      <c r="A76" s="433">
        <v>60</v>
      </c>
      <c r="B76" s="433">
        <v>2654</v>
      </c>
      <c r="C76" s="189" t="s">
        <v>167</v>
      </c>
      <c r="D76" s="91">
        <v>0.3</v>
      </c>
      <c r="E76" s="433" t="s">
        <v>14</v>
      </c>
      <c r="F76" s="92">
        <v>0.27100000000000002</v>
      </c>
    </row>
    <row r="77" spans="1:6" ht="31.5" x14ac:dyDescent="0.5">
      <c r="A77" s="433">
        <v>61</v>
      </c>
      <c r="B77" s="433">
        <v>2655</v>
      </c>
      <c r="C77" s="189" t="s">
        <v>168</v>
      </c>
      <c r="D77" s="91">
        <v>0.19</v>
      </c>
      <c r="E77" s="433" t="s">
        <v>14</v>
      </c>
      <c r="F77" s="92">
        <v>0.186</v>
      </c>
    </row>
    <row r="78" spans="1:6" ht="21" customHeight="1" x14ac:dyDescent="0.5">
      <c r="A78" s="433">
        <v>62</v>
      </c>
      <c r="B78" s="433">
        <v>2656</v>
      </c>
      <c r="C78" s="189" t="s">
        <v>169</v>
      </c>
      <c r="D78" s="433">
        <v>0.111</v>
      </c>
      <c r="E78" s="433" t="s">
        <v>14</v>
      </c>
      <c r="F78" s="92">
        <v>0.111</v>
      </c>
    </row>
    <row r="79" spans="1:6" ht="31.5" x14ac:dyDescent="0.5">
      <c r="A79" s="433">
        <v>63</v>
      </c>
      <c r="B79" s="433">
        <v>2657</v>
      </c>
      <c r="C79" s="189" t="s">
        <v>170</v>
      </c>
      <c r="D79" s="91">
        <v>1.2</v>
      </c>
      <c r="E79" s="433" t="s">
        <v>14</v>
      </c>
      <c r="F79" s="92">
        <v>1.0049999999999999</v>
      </c>
    </row>
    <row r="80" spans="1:6" ht="31.5" x14ac:dyDescent="0.5">
      <c r="A80" s="433">
        <v>64</v>
      </c>
      <c r="B80" s="433">
        <v>2658</v>
      </c>
      <c r="C80" s="189" t="s">
        <v>171</v>
      </c>
      <c r="D80" s="91">
        <v>0.16</v>
      </c>
      <c r="E80" s="433" t="s">
        <v>14</v>
      </c>
      <c r="F80" s="92">
        <v>0.13</v>
      </c>
    </row>
    <row r="81" spans="1:6" ht="31.5" x14ac:dyDescent="0.5">
      <c r="A81" s="433">
        <v>65</v>
      </c>
      <c r="B81" s="433">
        <v>2659</v>
      </c>
      <c r="C81" s="189" t="s">
        <v>172</v>
      </c>
      <c r="D81" s="91">
        <v>0.15</v>
      </c>
      <c r="E81" s="433" t="s">
        <v>14</v>
      </c>
      <c r="F81" s="92">
        <v>0.10199999999999999</v>
      </c>
    </row>
    <row r="82" spans="1:6" ht="31.5" x14ac:dyDescent="0.5">
      <c r="A82" s="433">
        <v>66</v>
      </c>
      <c r="B82" s="433">
        <v>2660</v>
      </c>
      <c r="C82" s="189" t="s">
        <v>173</v>
      </c>
      <c r="D82" s="433">
        <v>0.13800000000000001</v>
      </c>
      <c r="E82" s="433" t="s">
        <v>14</v>
      </c>
      <c r="F82" s="92">
        <v>0.13800000000000001</v>
      </c>
    </row>
    <row r="83" spans="1:6" ht="31.5" x14ac:dyDescent="0.5">
      <c r="A83" s="433">
        <v>67</v>
      </c>
      <c r="B83" s="433">
        <v>2661</v>
      </c>
      <c r="C83" s="189" t="s">
        <v>174</v>
      </c>
      <c r="D83" s="433">
        <v>0.57299999999999995</v>
      </c>
      <c r="E83" s="433" t="s">
        <v>14</v>
      </c>
      <c r="F83" s="92">
        <v>0.57299999999999995</v>
      </c>
    </row>
    <row r="84" spans="1:6" ht="31.5" x14ac:dyDescent="0.5">
      <c r="A84" s="433">
        <v>68</v>
      </c>
      <c r="B84" s="433">
        <v>2662</v>
      </c>
      <c r="C84" s="189" t="s">
        <v>175</v>
      </c>
      <c r="D84" s="433">
        <v>0.17799999999999999</v>
      </c>
      <c r="E84" s="433" t="s">
        <v>14</v>
      </c>
      <c r="F84" s="92">
        <v>0.17799999999999999</v>
      </c>
    </row>
    <row r="85" spans="1:6" ht="31.5" x14ac:dyDescent="0.5">
      <c r="A85" s="433">
        <v>69</v>
      </c>
      <c r="B85" s="433">
        <v>2663</v>
      </c>
      <c r="C85" s="189" t="s">
        <v>176</v>
      </c>
      <c r="D85" s="91">
        <v>0.4</v>
      </c>
      <c r="E85" s="433" t="s">
        <v>14</v>
      </c>
      <c r="F85" s="92">
        <v>0.40300000000000002</v>
      </c>
    </row>
    <row r="86" spans="1:6" ht="31.5" x14ac:dyDescent="0.5">
      <c r="A86" s="433">
        <v>70</v>
      </c>
      <c r="B86" s="433">
        <v>2664</v>
      </c>
      <c r="C86" s="189" t="s">
        <v>177</v>
      </c>
      <c r="D86" s="91">
        <v>0.37</v>
      </c>
      <c r="E86" s="433" t="s">
        <v>14</v>
      </c>
      <c r="F86" s="92">
        <v>0.36899999999999999</v>
      </c>
    </row>
    <row r="87" spans="1:6" ht="31.5" x14ac:dyDescent="0.5">
      <c r="A87" s="433">
        <v>71</v>
      </c>
      <c r="B87" s="433">
        <v>2665</v>
      </c>
      <c r="C87" s="189" t="s">
        <v>178</v>
      </c>
      <c r="D87" s="433">
        <v>0.63500000000000001</v>
      </c>
      <c r="E87" s="433" t="s">
        <v>14</v>
      </c>
      <c r="F87" s="92">
        <v>0.63500000000000001</v>
      </c>
    </row>
    <row r="88" spans="1:6" ht="31.5" x14ac:dyDescent="0.5">
      <c r="A88" s="433">
        <v>72</v>
      </c>
      <c r="B88" s="433">
        <v>2666</v>
      </c>
      <c r="C88" s="189" t="s">
        <v>179</v>
      </c>
      <c r="D88" s="91">
        <v>0.17</v>
      </c>
      <c r="E88" s="433" t="s">
        <v>14</v>
      </c>
      <c r="F88" s="92">
        <v>0.16800000000000001</v>
      </c>
    </row>
    <row r="89" spans="1:6" ht="30.75" customHeight="1" x14ac:dyDescent="0.5">
      <c r="A89" s="433">
        <v>73</v>
      </c>
      <c r="B89" s="433">
        <v>2667</v>
      </c>
      <c r="C89" s="189" t="s">
        <v>180</v>
      </c>
      <c r="D89" s="91">
        <v>0.18</v>
      </c>
      <c r="E89" s="433" t="s">
        <v>14</v>
      </c>
      <c r="F89" s="92">
        <v>0.18</v>
      </c>
    </row>
    <row r="90" spans="1:6" ht="38.65" customHeight="1" x14ac:dyDescent="0.5">
      <c r="A90" s="433">
        <v>74</v>
      </c>
      <c r="B90" s="433">
        <v>2668</v>
      </c>
      <c r="C90" s="189" t="s">
        <v>181</v>
      </c>
      <c r="D90" s="433">
        <v>0.152</v>
      </c>
      <c r="E90" s="433" t="s">
        <v>14</v>
      </c>
      <c r="F90" s="92">
        <v>0.152</v>
      </c>
    </row>
    <row r="91" spans="1:6" ht="31.5" x14ac:dyDescent="0.5">
      <c r="A91" s="433">
        <v>75</v>
      </c>
      <c r="B91" s="433">
        <v>2669</v>
      </c>
      <c r="C91" s="189" t="s">
        <v>182</v>
      </c>
      <c r="D91" s="91">
        <v>0.13</v>
      </c>
      <c r="E91" s="433" t="s">
        <v>14</v>
      </c>
      <c r="F91" s="92">
        <v>0.129</v>
      </c>
    </row>
    <row r="92" spans="1:6" ht="33" customHeight="1" x14ac:dyDescent="0.5">
      <c r="A92" s="433">
        <v>76</v>
      </c>
      <c r="B92" s="433">
        <v>2670</v>
      </c>
      <c r="C92" s="189" t="s">
        <v>183</v>
      </c>
      <c r="D92" s="433">
        <v>0.30599999999999999</v>
      </c>
      <c r="E92" s="433" t="s">
        <v>14</v>
      </c>
      <c r="F92" s="92">
        <v>0.30599999999999999</v>
      </c>
    </row>
    <row r="93" spans="1:6" ht="31.5" x14ac:dyDescent="0.5">
      <c r="A93" s="433">
        <v>77</v>
      </c>
      <c r="B93" s="433">
        <v>2671</v>
      </c>
      <c r="C93" s="189" t="s">
        <v>184</v>
      </c>
      <c r="D93" s="91">
        <v>1.3</v>
      </c>
      <c r="E93" s="433" t="s">
        <v>14</v>
      </c>
      <c r="F93" s="92">
        <v>0.72899999999999998</v>
      </c>
    </row>
    <row r="94" spans="1:6" ht="34.15" customHeight="1" x14ac:dyDescent="0.5">
      <c r="A94" s="433">
        <v>78</v>
      </c>
      <c r="B94" s="433">
        <v>2672</v>
      </c>
      <c r="C94" s="189" t="s">
        <v>185</v>
      </c>
      <c r="D94" s="433">
        <v>0.32300000000000001</v>
      </c>
      <c r="E94" s="433" t="s">
        <v>14</v>
      </c>
      <c r="F94" s="92">
        <v>0.32300000000000001</v>
      </c>
    </row>
    <row r="95" spans="1:6" ht="25.15" customHeight="1" x14ac:dyDescent="0.5">
      <c r="A95" s="433">
        <v>79</v>
      </c>
      <c r="B95" s="433">
        <v>2673</v>
      </c>
      <c r="C95" s="189" t="s">
        <v>186</v>
      </c>
      <c r="D95" s="91">
        <v>0.51</v>
      </c>
      <c r="E95" s="433" t="s">
        <v>14</v>
      </c>
      <c r="F95" s="92">
        <v>0.33100000000000002</v>
      </c>
    </row>
    <row r="96" spans="1:6" ht="31.5" x14ac:dyDescent="0.5">
      <c r="A96" s="433">
        <v>80</v>
      </c>
      <c r="B96" s="433">
        <v>2674</v>
      </c>
      <c r="C96" s="189" t="s">
        <v>187</v>
      </c>
      <c r="D96" s="91">
        <v>0.4</v>
      </c>
      <c r="E96" s="433" t="s">
        <v>14</v>
      </c>
      <c r="F96" s="92">
        <v>0.38900000000000001</v>
      </c>
    </row>
    <row r="97" spans="1:7" ht="31.5" x14ac:dyDescent="0.5">
      <c r="A97" s="433">
        <v>81</v>
      </c>
      <c r="B97" s="433">
        <v>2675</v>
      </c>
      <c r="C97" s="189" t="s">
        <v>188</v>
      </c>
      <c r="D97" s="91">
        <v>0.13</v>
      </c>
      <c r="E97" s="433" t="s">
        <v>14</v>
      </c>
      <c r="F97" s="92">
        <v>0.126</v>
      </c>
    </row>
    <row r="98" spans="1:7" ht="20.65" customHeight="1" x14ac:dyDescent="0.5">
      <c r="A98" s="433">
        <v>82</v>
      </c>
      <c r="B98" s="433">
        <v>2676</v>
      </c>
      <c r="C98" s="189" t="s">
        <v>189</v>
      </c>
      <c r="D98" s="91">
        <v>0.51</v>
      </c>
      <c r="E98" s="433" t="s">
        <v>14</v>
      </c>
      <c r="F98" s="92">
        <v>0.51</v>
      </c>
    </row>
    <row r="99" spans="1:7" ht="31.5" x14ac:dyDescent="0.5">
      <c r="A99" s="433">
        <v>83</v>
      </c>
      <c r="B99" s="433">
        <v>2677</v>
      </c>
      <c r="C99" s="189" t="s">
        <v>190</v>
      </c>
      <c r="D99" s="91">
        <v>0.4</v>
      </c>
      <c r="E99" s="433" t="s">
        <v>14</v>
      </c>
      <c r="F99" s="92">
        <v>0.14199999999999999</v>
      </c>
    </row>
    <row r="100" spans="1:7" ht="34.5" customHeight="1" x14ac:dyDescent="0.5">
      <c r="A100" s="433">
        <v>84</v>
      </c>
      <c r="B100" s="433">
        <v>2678</v>
      </c>
      <c r="C100" s="189" t="s">
        <v>191</v>
      </c>
      <c r="D100" s="91">
        <v>1</v>
      </c>
      <c r="E100" s="433" t="s">
        <v>14</v>
      </c>
      <c r="F100" s="92">
        <v>0.30099999999999999</v>
      </c>
    </row>
    <row r="101" spans="1:7" ht="23.25" customHeight="1" x14ac:dyDescent="0.5">
      <c r="A101" s="433">
        <v>85</v>
      </c>
      <c r="B101" s="433">
        <v>2679</v>
      </c>
      <c r="C101" s="189" t="s">
        <v>192</v>
      </c>
      <c r="D101" s="91">
        <v>0.35</v>
      </c>
      <c r="E101" s="433" t="s">
        <v>14</v>
      </c>
      <c r="F101" s="92">
        <v>0.34899999999999998</v>
      </c>
    </row>
    <row r="102" spans="1:7" ht="23.25" customHeight="1" x14ac:dyDescent="0.5">
      <c r="A102" s="433">
        <v>86</v>
      </c>
      <c r="B102" s="433">
        <v>2680</v>
      </c>
      <c r="C102" s="189" t="s">
        <v>193</v>
      </c>
      <c r="D102" s="91">
        <v>0.5</v>
      </c>
      <c r="E102" s="433" t="s">
        <v>14</v>
      </c>
      <c r="F102" s="92">
        <v>0.502</v>
      </c>
    </row>
    <row r="103" spans="1:7" ht="35.25" customHeight="1" x14ac:dyDescent="0.5">
      <c r="A103" s="433">
        <v>87</v>
      </c>
      <c r="B103" s="433">
        <v>2681</v>
      </c>
      <c r="C103" s="189" t="s">
        <v>194</v>
      </c>
      <c r="D103" s="91">
        <v>0.3</v>
      </c>
      <c r="E103" s="433" t="s">
        <v>14</v>
      </c>
      <c r="F103" s="92">
        <v>0.10199999999999999</v>
      </c>
    </row>
    <row r="104" spans="1:7" ht="21" customHeight="1" x14ac:dyDescent="0.5">
      <c r="A104" s="433">
        <v>88</v>
      </c>
      <c r="B104" s="433">
        <v>2682</v>
      </c>
      <c r="C104" s="189" t="s">
        <v>195</v>
      </c>
      <c r="D104" s="91">
        <v>0.3</v>
      </c>
      <c r="E104" s="433" t="s">
        <v>14</v>
      </c>
      <c r="F104" s="92">
        <v>0.29099999999999998</v>
      </c>
    </row>
    <row r="105" spans="1:7" ht="15.75" x14ac:dyDescent="0.45">
      <c r="A105" s="620" t="s">
        <v>107</v>
      </c>
      <c r="B105" s="621"/>
      <c r="C105" s="621"/>
      <c r="D105" s="621"/>
      <c r="E105" s="622"/>
      <c r="F105" s="66">
        <f>SUM(F17:F104)</f>
        <v>39.828999999999979</v>
      </c>
    </row>
    <row r="106" spans="1:7" ht="15.75" x14ac:dyDescent="0.45">
      <c r="A106" s="624" t="s">
        <v>3088</v>
      </c>
      <c r="B106" s="583"/>
      <c r="C106" s="583"/>
      <c r="D106" s="583"/>
      <c r="E106" s="583"/>
      <c r="F106" s="583"/>
    </row>
    <row r="107" spans="1:7" ht="23.65" customHeight="1" x14ac:dyDescent="0.5">
      <c r="A107" s="433">
        <v>1</v>
      </c>
      <c r="B107" s="433">
        <v>2585</v>
      </c>
      <c r="C107" s="189" t="s">
        <v>196</v>
      </c>
      <c r="D107" s="439">
        <v>10.9</v>
      </c>
      <c r="E107" s="433" t="s">
        <v>83</v>
      </c>
      <c r="F107" s="92">
        <v>10.08</v>
      </c>
    </row>
    <row r="108" spans="1:7" s="327" customFormat="1" ht="23.65" customHeight="1" x14ac:dyDescent="0.5">
      <c r="A108" s="107">
        <v>2</v>
      </c>
      <c r="B108" s="107">
        <v>2586</v>
      </c>
      <c r="C108" s="425" t="s">
        <v>197</v>
      </c>
      <c r="D108" s="488">
        <v>20</v>
      </c>
      <c r="E108" s="107" t="s">
        <v>83</v>
      </c>
      <c r="F108" s="424">
        <v>20</v>
      </c>
    </row>
    <row r="109" spans="1:7" ht="23.65" customHeight="1" x14ac:dyDescent="0.5">
      <c r="A109" s="433">
        <v>3</v>
      </c>
      <c r="B109" s="433">
        <v>2589</v>
      </c>
      <c r="C109" s="189" t="s">
        <v>198</v>
      </c>
      <c r="D109" s="91">
        <v>8.5</v>
      </c>
      <c r="E109" s="433" t="s">
        <v>83</v>
      </c>
      <c r="F109" s="92">
        <v>7.25</v>
      </c>
    </row>
    <row r="110" spans="1:7" s="327" customFormat="1" ht="23.65" customHeight="1" x14ac:dyDescent="0.5">
      <c r="A110" s="107">
        <v>4</v>
      </c>
      <c r="B110" s="107">
        <v>2592</v>
      </c>
      <c r="C110" s="425" t="s">
        <v>201</v>
      </c>
      <c r="D110" s="278">
        <v>8.5</v>
      </c>
      <c r="E110" s="107" t="s">
        <v>83</v>
      </c>
      <c r="F110" s="424">
        <v>8.1489999999999991</v>
      </c>
    </row>
    <row r="111" spans="1:7" s="327" customFormat="1" ht="23.65" customHeight="1" x14ac:dyDescent="0.5">
      <c r="A111" s="107">
        <v>5</v>
      </c>
      <c r="B111" s="107">
        <v>2593</v>
      </c>
      <c r="C111" s="541" t="s">
        <v>202</v>
      </c>
      <c r="D111" s="438">
        <v>34</v>
      </c>
      <c r="E111" s="107" t="s">
        <v>83</v>
      </c>
      <c r="F111" s="444">
        <v>21.25</v>
      </c>
      <c r="G111" s="158">
        <f>31.836-10.59</f>
        <v>21.245999999999999</v>
      </c>
    </row>
    <row r="112" spans="1:7" ht="23.65" customHeight="1" x14ac:dyDescent="0.5">
      <c r="A112" s="433">
        <v>6</v>
      </c>
      <c r="B112" s="433">
        <v>2685</v>
      </c>
      <c r="C112" s="189" t="s">
        <v>203</v>
      </c>
      <c r="D112" s="91">
        <v>7.97</v>
      </c>
      <c r="E112" s="433" t="s">
        <v>83</v>
      </c>
      <c r="F112" s="92">
        <v>7.8209999999999997</v>
      </c>
    </row>
    <row r="113" spans="1:7" ht="23.65" customHeight="1" x14ac:dyDescent="0.5">
      <c r="A113" s="433">
        <v>7</v>
      </c>
      <c r="B113" s="433">
        <v>2686</v>
      </c>
      <c r="C113" s="189" t="s">
        <v>205</v>
      </c>
      <c r="D113" s="91">
        <v>3.8</v>
      </c>
      <c r="E113" s="433" t="s">
        <v>83</v>
      </c>
      <c r="F113" s="92">
        <v>3.552</v>
      </c>
    </row>
    <row r="114" spans="1:7" ht="23.65" customHeight="1" x14ac:dyDescent="0.5">
      <c r="A114" s="433">
        <v>8</v>
      </c>
      <c r="B114" s="433">
        <v>2688</v>
      </c>
      <c r="C114" s="189" t="s">
        <v>207</v>
      </c>
      <c r="D114" s="91">
        <v>4.12</v>
      </c>
      <c r="E114" s="433" t="s">
        <v>83</v>
      </c>
      <c r="F114" s="92">
        <v>4.3499999999999996</v>
      </c>
    </row>
    <row r="115" spans="1:7" ht="23.65" customHeight="1" x14ac:dyDescent="0.5">
      <c r="A115" s="433">
        <v>9</v>
      </c>
      <c r="B115" s="433">
        <v>2689</v>
      </c>
      <c r="C115" s="189" t="s">
        <v>208</v>
      </c>
      <c r="D115" s="91">
        <v>9.56</v>
      </c>
      <c r="E115" s="433" t="s">
        <v>83</v>
      </c>
      <c r="F115" s="92">
        <v>10.816000000000001</v>
      </c>
    </row>
    <row r="116" spans="1:7" ht="23.65" customHeight="1" x14ac:dyDescent="0.5">
      <c r="A116" s="433">
        <v>10</v>
      </c>
      <c r="B116" s="433">
        <v>2690</v>
      </c>
      <c r="C116" s="189" t="s">
        <v>209</v>
      </c>
      <c r="D116" s="91">
        <v>1.72</v>
      </c>
      <c r="E116" s="433" t="s">
        <v>83</v>
      </c>
      <c r="F116" s="92">
        <v>1.891</v>
      </c>
    </row>
    <row r="117" spans="1:7" ht="23.65" customHeight="1" x14ac:dyDescent="0.5">
      <c r="A117" s="433">
        <v>11</v>
      </c>
      <c r="B117" s="433">
        <v>2691</v>
      </c>
      <c r="C117" s="189" t="s">
        <v>210</v>
      </c>
      <c r="D117" s="91">
        <v>3.8</v>
      </c>
      <c r="E117" s="433" t="s">
        <v>83</v>
      </c>
      <c r="F117" s="92">
        <v>4.2610000000000001</v>
      </c>
    </row>
    <row r="118" spans="1:7" ht="23.65" customHeight="1" x14ac:dyDescent="0.5">
      <c r="A118" s="433">
        <v>12</v>
      </c>
      <c r="B118" s="433">
        <v>2693</v>
      </c>
      <c r="C118" s="189" t="s">
        <v>211</v>
      </c>
      <c r="D118" s="91">
        <v>29.72</v>
      </c>
      <c r="E118" s="433" t="s">
        <v>83</v>
      </c>
      <c r="F118" s="92">
        <v>6.8579999999999997</v>
      </c>
    </row>
    <row r="119" spans="1:7" ht="23.65" customHeight="1" x14ac:dyDescent="0.5">
      <c r="A119" s="433">
        <v>13</v>
      </c>
      <c r="B119" s="433">
        <v>2694</v>
      </c>
      <c r="C119" s="189" t="s">
        <v>212</v>
      </c>
      <c r="D119" s="91">
        <v>1.72</v>
      </c>
      <c r="E119" s="433" t="s">
        <v>83</v>
      </c>
      <c r="F119" s="92">
        <v>0.75800000000000001</v>
      </c>
    </row>
    <row r="120" spans="1:7" s="327" customFormat="1" ht="23.65" customHeight="1" x14ac:dyDescent="0.5">
      <c r="A120" s="107">
        <v>14</v>
      </c>
      <c r="B120" s="107">
        <v>2695</v>
      </c>
      <c r="C120" s="425" t="s">
        <v>213</v>
      </c>
      <c r="D120" s="278">
        <v>4.57</v>
      </c>
      <c r="E120" s="107" t="s">
        <v>83</v>
      </c>
      <c r="F120" s="424">
        <v>4.6829999999999998</v>
      </c>
    </row>
    <row r="121" spans="1:7" ht="23.65" customHeight="1" x14ac:dyDescent="0.5">
      <c r="A121" s="433">
        <v>15</v>
      </c>
      <c r="B121" s="433">
        <v>2696</v>
      </c>
      <c r="C121" s="189" t="s">
        <v>214</v>
      </c>
      <c r="D121" s="91">
        <v>13.5</v>
      </c>
      <c r="E121" s="433" t="s">
        <v>83</v>
      </c>
      <c r="F121" s="92">
        <v>13.516</v>
      </c>
    </row>
    <row r="122" spans="1:7" ht="23.65" customHeight="1" x14ac:dyDescent="0.5">
      <c r="A122" s="433">
        <v>16</v>
      </c>
      <c r="B122" s="433">
        <v>2697</v>
      </c>
      <c r="C122" s="189" t="s">
        <v>215</v>
      </c>
      <c r="D122" s="91">
        <v>12.65</v>
      </c>
      <c r="E122" s="433" t="s">
        <v>83</v>
      </c>
      <c r="F122" s="92">
        <v>12.532999999999999</v>
      </c>
    </row>
    <row r="123" spans="1:7" ht="23.65" customHeight="1" x14ac:dyDescent="0.5">
      <c r="A123" s="387">
        <v>17</v>
      </c>
      <c r="B123" s="387">
        <v>2698</v>
      </c>
      <c r="C123" s="389" t="s">
        <v>3076</v>
      </c>
      <c r="D123" s="390">
        <v>8.8000000000000007</v>
      </c>
      <c r="E123" s="387" t="s">
        <v>83</v>
      </c>
      <c r="F123" s="445">
        <v>9.4209999999999994</v>
      </c>
    </row>
    <row r="124" spans="1:7" s="327" customFormat="1" ht="23.65" customHeight="1" x14ac:dyDescent="0.5">
      <c r="A124" s="107">
        <v>18</v>
      </c>
      <c r="B124" s="107">
        <v>2699</v>
      </c>
      <c r="C124" s="425" t="s">
        <v>216</v>
      </c>
      <c r="D124" s="278">
        <v>15.44</v>
      </c>
      <c r="E124" s="107" t="s">
        <v>83</v>
      </c>
      <c r="F124" s="424">
        <v>15.221</v>
      </c>
      <c r="G124" s="523"/>
    </row>
    <row r="125" spans="1:7" ht="23.65" customHeight="1" x14ac:dyDescent="0.5">
      <c r="A125" s="433">
        <v>19</v>
      </c>
      <c r="B125" s="433">
        <v>2701</v>
      </c>
      <c r="C125" s="189" t="s">
        <v>217</v>
      </c>
      <c r="D125" s="91">
        <v>5</v>
      </c>
      <c r="E125" s="433" t="s">
        <v>83</v>
      </c>
      <c r="F125" s="92">
        <v>2.91</v>
      </c>
    </row>
    <row r="126" spans="1:7" ht="23.65" customHeight="1" x14ac:dyDescent="0.5">
      <c r="A126" s="433">
        <v>20</v>
      </c>
      <c r="B126" s="433">
        <v>2704</v>
      </c>
      <c r="C126" s="189" t="s">
        <v>218</v>
      </c>
      <c r="D126" s="91">
        <v>6.65</v>
      </c>
      <c r="E126" s="433" t="s">
        <v>83</v>
      </c>
      <c r="F126" s="92">
        <v>3.3980000000000001</v>
      </c>
    </row>
    <row r="127" spans="1:7" ht="23.65" customHeight="1" x14ac:dyDescent="0.5">
      <c r="A127" s="620" t="s">
        <v>107</v>
      </c>
      <c r="B127" s="621"/>
      <c r="C127" s="621"/>
      <c r="D127" s="621"/>
      <c r="E127" s="622"/>
      <c r="F127" s="88">
        <f>SUM(F107:F126)</f>
        <v>168.71799999999999</v>
      </c>
    </row>
    <row r="128" spans="1:7" ht="23.65" customHeight="1" x14ac:dyDescent="0.5">
      <c r="A128" s="441"/>
      <c r="B128" s="442"/>
      <c r="C128" s="621" t="s">
        <v>3070</v>
      </c>
      <c r="D128" s="621"/>
      <c r="E128" s="622"/>
      <c r="F128" s="88">
        <f>F127+F105+F15</f>
        <v>260.21199999999999</v>
      </c>
    </row>
    <row r="129" spans="1:8" ht="22.5" customHeight="1" x14ac:dyDescent="0.5">
      <c r="A129" s="573" t="s">
        <v>219</v>
      </c>
      <c r="B129" s="574"/>
      <c r="C129" s="575"/>
      <c r="D129" s="433"/>
      <c r="E129" s="54"/>
      <c r="F129" s="439"/>
    </row>
    <row r="130" spans="1:8" s="327" customFormat="1" ht="18.75" customHeight="1" x14ac:dyDescent="0.5">
      <c r="A130" s="107">
        <v>1</v>
      </c>
      <c r="B130" s="107"/>
      <c r="C130" s="425" t="s">
        <v>220</v>
      </c>
      <c r="D130" s="150"/>
      <c r="E130" s="107" t="s">
        <v>14</v>
      </c>
      <c r="F130" s="488">
        <v>0.5</v>
      </c>
    </row>
    <row r="131" spans="1:8" s="327" customFormat="1" ht="18.75" customHeight="1" x14ac:dyDescent="0.5">
      <c r="A131" s="107">
        <v>2</v>
      </c>
      <c r="B131" s="107"/>
      <c r="C131" s="425" t="s">
        <v>221</v>
      </c>
      <c r="D131" s="150"/>
      <c r="E131" s="107" t="s">
        <v>14</v>
      </c>
      <c r="F131" s="488">
        <v>1.5</v>
      </c>
    </row>
    <row r="132" spans="1:8" s="327" customFormat="1" ht="18.75" customHeight="1" x14ac:dyDescent="0.5">
      <c r="A132" s="107">
        <v>3</v>
      </c>
      <c r="B132" s="107"/>
      <c r="C132" s="425" t="s">
        <v>222</v>
      </c>
      <c r="D132" s="150"/>
      <c r="E132" s="107" t="s">
        <v>14</v>
      </c>
      <c r="F132" s="488">
        <v>7.4999999999999997E-2</v>
      </c>
    </row>
    <row r="133" spans="1:8" s="327" customFormat="1" ht="18.75" customHeight="1" x14ac:dyDescent="0.5">
      <c r="A133" s="107">
        <v>4</v>
      </c>
      <c r="B133" s="107"/>
      <c r="C133" s="425" t="s">
        <v>223</v>
      </c>
      <c r="D133" s="150"/>
      <c r="E133" s="107" t="s">
        <v>14</v>
      </c>
      <c r="F133" s="488">
        <v>0.12</v>
      </c>
    </row>
    <row r="134" spans="1:8" s="327" customFormat="1" ht="18.75" customHeight="1" x14ac:dyDescent="0.5">
      <c r="A134" s="107">
        <v>5</v>
      </c>
      <c r="B134" s="107"/>
      <c r="C134" s="425" t="s">
        <v>224</v>
      </c>
      <c r="D134" s="150"/>
      <c r="E134" s="107" t="s">
        <v>14</v>
      </c>
      <c r="F134" s="488">
        <v>0.7</v>
      </c>
    </row>
    <row r="135" spans="1:8" s="327" customFormat="1" ht="18.75" customHeight="1" x14ac:dyDescent="0.5">
      <c r="A135" s="107">
        <v>6</v>
      </c>
      <c r="B135" s="107"/>
      <c r="C135" s="425" t="s">
        <v>225</v>
      </c>
      <c r="D135" s="150"/>
      <c r="E135" s="107" t="s">
        <v>14</v>
      </c>
      <c r="F135" s="488">
        <v>0.3</v>
      </c>
    </row>
    <row r="136" spans="1:8" s="327" customFormat="1" ht="18.75" customHeight="1" x14ac:dyDescent="0.5">
      <c r="A136" s="107">
        <v>7</v>
      </c>
      <c r="B136" s="107"/>
      <c r="C136" s="425" t="s">
        <v>226</v>
      </c>
      <c r="D136" s="150"/>
      <c r="E136" s="107" t="s">
        <v>14</v>
      </c>
      <c r="F136" s="488">
        <v>0.6</v>
      </c>
    </row>
    <row r="137" spans="1:8" s="327" customFormat="1" ht="18.75" customHeight="1" x14ac:dyDescent="0.5">
      <c r="A137" s="107">
        <v>8</v>
      </c>
      <c r="B137" s="107"/>
      <c r="C137" s="425" t="s">
        <v>227</v>
      </c>
      <c r="D137" s="150"/>
      <c r="E137" s="107" t="s">
        <v>14</v>
      </c>
      <c r="F137" s="488">
        <v>0.4</v>
      </c>
    </row>
    <row r="138" spans="1:8" s="327" customFormat="1" ht="18.75" customHeight="1" x14ac:dyDescent="0.5">
      <c r="A138" s="107">
        <v>9</v>
      </c>
      <c r="B138" s="107"/>
      <c r="C138" s="425" t="s">
        <v>228</v>
      </c>
      <c r="D138" s="150"/>
      <c r="E138" s="107" t="s">
        <v>14</v>
      </c>
      <c r="F138" s="488">
        <v>0.2</v>
      </c>
    </row>
    <row r="139" spans="1:8" s="327" customFormat="1" ht="18.75" customHeight="1" x14ac:dyDescent="0.5">
      <c r="A139" s="107">
        <v>10</v>
      </c>
      <c r="B139" s="107"/>
      <c r="C139" s="522" t="s">
        <v>229</v>
      </c>
      <c r="D139" s="150"/>
      <c r="E139" s="107" t="s">
        <v>14</v>
      </c>
      <c r="F139" s="488">
        <v>0.96</v>
      </c>
    </row>
    <row r="140" spans="1:8" s="327" customFormat="1" ht="18.75" customHeight="1" x14ac:dyDescent="0.5">
      <c r="A140" s="107">
        <v>11</v>
      </c>
      <c r="B140" s="107"/>
      <c r="C140" s="522" t="s">
        <v>230</v>
      </c>
      <c r="D140" s="150"/>
      <c r="E140" s="107" t="s">
        <v>14</v>
      </c>
      <c r="F140" s="488">
        <v>1</v>
      </c>
    </row>
    <row r="141" spans="1:8" s="327" customFormat="1" ht="18.75" customHeight="1" x14ac:dyDescent="0.5">
      <c r="A141" s="107">
        <v>12</v>
      </c>
      <c r="B141" s="107"/>
      <c r="C141" s="522" t="s">
        <v>231</v>
      </c>
      <c r="D141" s="150"/>
      <c r="E141" s="107" t="s">
        <v>14</v>
      </c>
      <c r="F141" s="488">
        <v>0.7</v>
      </c>
    </row>
    <row r="142" spans="1:8" s="327" customFormat="1" ht="18.75" customHeight="1" x14ac:dyDescent="0.5">
      <c r="A142" s="107">
        <v>13</v>
      </c>
      <c r="B142" s="107"/>
      <c r="C142" s="522" t="s">
        <v>232</v>
      </c>
      <c r="D142" s="150"/>
      <c r="E142" s="107" t="s">
        <v>14</v>
      </c>
      <c r="F142" s="488">
        <v>1.42</v>
      </c>
    </row>
    <row r="143" spans="1:8" s="327" customFormat="1" ht="18.75" customHeight="1" x14ac:dyDescent="0.5">
      <c r="A143" s="107">
        <v>14</v>
      </c>
      <c r="B143" s="107"/>
      <c r="C143" s="522" t="s">
        <v>233</v>
      </c>
      <c r="D143" s="150"/>
      <c r="E143" s="107" t="s">
        <v>14</v>
      </c>
      <c r="F143" s="488">
        <v>0.3</v>
      </c>
    </row>
    <row r="144" spans="1:8" s="327" customFormat="1" ht="18.75" customHeight="1" x14ac:dyDescent="0.5">
      <c r="A144" s="107">
        <v>15</v>
      </c>
      <c r="B144" s="107"/>
      <c r="C144" s="522" t="s">
        <v>234</v>
      </c>
      <c r="D144" s="150"/>
      <c r="E144" s="107" t="s">
        <v>14</v>
      </c>
      <c r="F144" s="488">
        <v>0.23</v>
      </c>
      <c r="G144" s="523">
        <f>SUM(F130:F144)+F148</f>
        <v>11.368000000000002</v>
      </c>
      <c r="H144" s="523">
        <f>SUM(F130:F144)</f>
        <v>9.0050000000000026</v>
      </c>
    </row>
    <row r="145" spans="1:9" s="327" customFormat="1" ht="18.75" customHeight="1" x14ac:dyDescent="0.5">
      <c r="A145" s="107">
        <v>16</v>
      </c>
      <c r="B145" s="107"/>
      <c r="C145" s="425" t="s">
        <v>235</v>
      </c>
      <c r="D145" s="150"/>
      <c r="E145" s="107" t="s">
        <v>83</v>
      </c>
      <c r="F145" s="438">
        <v>9.6</v>
      </c>
    </row>
    <row r="146" spans="1:9" ht="18.75" customHeight="1" x14ac:dyDescent="0.5">
      <c r="A146" s="433">
        <v>17</v>
      </c>
      <c r="B146" s="433"/>
      <c r="C146" s="189" t="s">
        <v>236</v>
      </c>
      <c r="D146" s="50"/>
      <c r="E146" s="433" t="s">
        <v>83</v>
      </c>
      <c r="F146" s="61">
        <v>12.1</v>
      </c>
    </row>
    <row r="147" spans="1:9" s="9" customFormat="1" ht="15.75" x14ac:dyDescent="0.5">
      <c r="A147" s="432">
        <v>18</v>
      </c>
      <c r="B147" s="432"/>
      <c r="C147" s="189" t="s">
        <v>237</v>
      </c>
      <c r="D147" s="183"/>
      <c r="E147" s="432" t="s">
        <v>83</v>
      </c>
      <c r="F147" s="73">
        <v>25.55</v>
      </c>
      <c r="G147" s="361">
        <f>F146+F147</f>
        <v>37.65</v>
      </c>
    </row>
    <row r="148" spans="1:9" s="516" customFormat="1" ht="15.75" x14ac:dyDescent="0.5">
      <c r="A148" s="63">
        <v>19</v>
      </c>
      <c r="B148" s="63"/>
      <c r="C148" s="425" t="s">
        <v>3051</v>
      </c>
      <c r="D148" s="520"/>
      <c r="E148" s="63" t="s">
        <v>14</v>
      </c>
      <c r="F148" s="489">
        <f>2.5-0.137</f>
        <v>2.363</v>
      </c>
      <c r="H148" s="521">
        <f>SUM(F145:F148)</f>
        <v>49.613</v>
      </c>
    </row>
    <row r="149" spans="1:9" s="9" customFormat="1" ht="15.75" x14ac:dyDescent="0.5">
      <c r="A149" s="616" t="s">
        <v>107</v>
      </c>
      <c r="B149" s="617"/>
      <c r="C149" s="617"/>
      <c r="D149" s="617"/>
      <c r="E149" s="618"/>
      <c r="F149" s="443">
        <f>SUM(F130:F148)</f>
        <v>58.618000000000009</v>
      </c>
      <c r="I149" s="361"/>
    </row>
    <row r="150" spans="1:9" s="9" customFormat="1" ht="18" customHeight="1" x14ac:dyDescent="0.45">
      <c r="A150" s="552" t="s">
        <v>238</v>
      </c>
      <c r="B150" s="553"/>
      <c r="C150" s="553"/>
      <c r="D150" s="553"/>
      <c r="E150" s="554"/>
      <c r="F150" s="74">
        <f>F15+F105+F127+F149</f>
        <v>318.83</v>
      </c>
    </row>
    <row r="151" spans="1:9" s="9" customFormat="1" ht="15.75" x14ac:dyDescent="0.5">
      <c r="A151" s="193"/>
      <c r="B151" s="183"/>
      <c r="C151" s="183"/>
      <c r="D151" s="183"/>
      <c r="E151" s="183"/>
      <c r="F151" s="193"/>
    </row>
    <row r="152" spans="1:9" s="9" customFormat="1" ht="15.75" x14ac:dyDescent="0.5">
      <c r="A152" s="623" t="s">
        <v>3046</v>
      </c>
      <c r="B152" s="623"/>
      <c r="C152" s="623"/>
      <c r="D152" s="183"/>
      <c r="E152" s="183"/>
      <c r="F152" s="183"/>
    </row>
    <row r="153" spans="1:9" s="331" customFormat="1" ht="15.75" x14ac:dyDescent="0.5">
      <c r="A153" s="329">
        <v>1</v>
      </c>
      <c r="B153" s="329">
        <v>2593</v>
      </c>
      <c r="C153" s="332" t="s">
        <v>3052</v>
      </c>
      <c r="D153" s="330">
        <v>34</v>
      </c>
      <c r="E153" s="329" t="s">
        <v>83</v>
      </c>
      <c r="F153" s="446">
        <v>10.59</v>
      </c>
    </row>
    <row r="154" spans="1:9" s="9" customFormat="1" ht="15.75" x14ac:dyDescent="0.5">
      <c r="A154" s="432">
        <v>2</v>
      </c>
      <c r="B154" s="432">
        <v>2590</v>
      </c>
      <c r="C154" s="189" t="s">
        <v>199</v>
      </c>
      <c r="D154" s="435">
        <v>12.3</v>
      </c>
      <c r="E154" s="432" t="s">
        <v>83</v>
      </c>
      <c r="F154" s="196">
        <v>10.945</v>
      </c>
    </row>
    <row r="155" spans="1:9" s="9" customFormat="1" ht="15.75" x14ac:dyDescent="0.5">
      <c r="A155" s="432">
        <v>3</v>
      </c>
      <c r="B155" s="432">
        <v>2591</v>
      </c>
      <c r="C155" s="189" t="s">
        <v>200</v>
      </c>
      <c r="D155" s="435">
        <v>11.25</v>
      </c>
      <c r="E155" s="432" t="s">
        <v>83</v>
      </c>
      <c r="F155" s="196">
        <v>9.9689999999999994</v>
      </c>
    </row>
    <row r="156" spans="1:9" ht="23.65" customHeight="1" x14ac:dyDescent="0.5">
      <c r="A156" s="433">
        <v>4</v>
      </c>
      <c r="B156" s="433">
        <v>2687</v>
      </c>
      <c r="C156" s="189" t="s">
        <v>206</v>
      </c>
      <c r="D156" s="91">
        <v>1.52</v>
      </c>
      <c r="E156" s="433" t="s">
        <v>83</v>
      </c>
      <c r="F156" s="92">
        <v>1.4139999999999999</v>
      </c>
    </row>
    <row r="157" spans="1:9" ht="15.75" x14ac:dyDescent="0.5">
      <c r="A157" s="616" t="s">
        <v>107</v>
      </c>
      <c r="B157" s="617"/>
      <c r="C157" s="617"/>
      <c r="D157" s="617"/>
      <c r="E157" s="618"/>
      <c r="F157" s="447">
        <f>SUM(F153:F156)</f>
        <v>32.917999999999999</v>
      </c>
    </row>
  </sheetData>
  <mergeCells count="13">
    <mergeCell ref="A157:E157"/>
    <mergeCell ref="A150:E150"/>
    <mergeCell ref="A129:C129"/>
    <mergeCell ref="A1:F1"/>
    <mergeCell ref="A15:E15"/>
    <mergeCell ref="A149:E149"/>
    <mergeCell ref="A127:E127"/>
    <mergeCell ref="A105:E105"/>
    <mergeCell ref="A152:C152"/>
    <mergeCell ref="C128:E128"/>
    <mergeCell ref="A11:F11"/>
    <mergeCell ref="A16:F16"/>
    <mergeCell ref="A106:F106"/>
  </mergeCells>
  <pageMargins left="0.23622047244094491" right="0.23622047244094491" top="0.74803149606299213" bottom="0.74803149606299213" header="0.31496062992125984" footer="0.31496062992125984"/>
  <pageSetup paperSize="9" fitToWidth="0" orientation="portrait" horizontalDpi="300" r:id="rId1"/>
  <headerFooter>
    <oddFooter>&amp;C&amp;P&amp;RLAWNGTLAI DIVISION</oddFooter>
  </headerFooter>
  <rowBreaks count="5" manualBreakCount="5">
    <brk id="32" max="5" man="1"/>
    <brk id="56" max="5" man="1"/>
    <brk id="79" max="5" man="1"/>
    <brk id="99" max="5" man="1"/>
    <brk id="126" max="5" man="1"/>
  </rowBreaks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view="pageBreakPreview" topLeftCell="A235" zoomScaleNormal="100" zoomScaleSheetLayoutView="100" workbookViewId="0">
      <selection activeCell="G257" sqref="G257"/>
    </sheetView>
  </sheetViews>
  <sheetFormatPr defaultColWidth="9.140625" defaultRowHeight="15" x14ac:dyDescent="0.25"/>
  <cols>
    <col min="1" max="1" width="7.28515625" style="25" customWidth="1"/>
    <col min="2" max="2" width="6.5703125" style="28" customWidth="1"/>
    <col min="3" max="3" width="61.5703125" style="154" customWidth="1"/>
    <col min="4" max="4" width="0.140625" style="25" hidden="1" customWidth="1"/>
    <col min="5" max="5" width="13.28515625" style="25" customWidth="1"/>
    <col min="6" max="6" width="10.42578125" style="26" customWidth="1"/>
    <col min="7" max="7" width="8" style="25" customWidth="1"/>
    <col min="8" max="16384" width="9.140625" style="25"/>
  </cols>
  <sheetData>
    <row r="1" spans="1:7" ht="26.25" customHeight="1" x14ac:dyDescent="0.45">
      <c r="A1" s="625" t="s">
        <v>3053</v>
      </c>
      <c r="B1" s="625"/>
      <c r="C1" s="625"/>
      <c r="D1" s="625"/>
      <c r="E1" s="625"/>
      <c r="F1" s="625"/>
    </row>
    <row r="2" spans="1:7" ht="50.25" customHeight="1" x14ac:dyDescent="0.45">
      <c r="A2" s="13" t="s">
        <v>239</v>
      </c>
      <c r="B2" s="13" t="s">
        <v>99</v>
      </c>
      <c r="C2" s="13" t="s">
        <v>100</v>
      </c>
      <c r="D2" s="13" t="s">
        <v>1604</v>
      </c>
      <c r="E2" s="13" t="s">
        <v>103</v>
      </c>
      <c r="F2" s="13" t="s">
        <v>101</v>
      </c>
    </row>
    <row r="3" spans="1:7" customFormat="1" ht="18" x14ac:dyDescent="0.55000000000000004">
      <c r="A3" s="430">
        <v>1</v>
      </c>
      <c r="B3" s="440"/>
      <c r="C3" s="440" t="s">
        <v>3084</v>
      </c>
      <c r="D3" s="406"/>
      <c r="E3" s="436"/>
      <c r="F3" s="51"/>
      <c r="G3" s="12"/>
    </row>
    <row r="4" spans="1:7" customFormat="1" ht="18" x14ac:dyDescent="0.55000000000000004">
      <c r="A4" s="432">
        <f>A3+1</f>
        <v>2</v>
      </c>
      <c r="B4" s="440"/>
      <c r="C4" s="440" t="s">
        <v>3085</v>
      </c>
      <c r="D4" s="406"/>
      <c r="E4" s="436"/>
      <c r="F4" s="92">
        <f>F13</f>
        <v>62.948</v>
      </c>
      <c r="G4" s="12"/>
    </row>
    <row r="5" spans="1:7" customFormat="1" ht="18" x14ac:dyDescent="0.55000000000000004">
      <c r="A5" s="432">
        <f t="shared" ref="A5:A9" si="0">A4+1</f>
        <v>3</v>
      </c>
      <c r="B5" s="90"/>
      <c r="C5" s="90" t="s">
        <v>3086</v>
      </c>
      <c r="D5" s="406"/>
      <c r="E5" s="435"/>
      <c r="F5" s="92">
        <f>F17</f>
        <v>134.99099999999999</v>
      </c>
      <c r="G5" s="12"/>
    </row>
    <row r="6" spans="1:7" customFormat="1" ht="18" x14ac:dyDescent="0.55000000000000004">
      <c r="A6" s="432">
        <f t="shared" si="0"/>
        <v>4</v>
      </c>
      <c r="B6" s="90"/>
      <c r="C6" s="90" t="s">
        <v>3087</v>
      </c>
      <c r="D6" s="406"/>
      <c r="E6" s="435"/>
      <c r="F6" s="92"/>
      <c r="G6" s="12"/>
    </row>
    <row r="7" spans="1:7" customFormat="1" ht="18" x14ac:dyDescent="0.55000000000000004">
      <c r="A7" s="432">
        <f t="shared" si="0"/>
        <v>5</v>
      </c>
      <c r="B7" s="90"/>
      <c r="C7" s="90" t="s">
        <v>3088</v>
      </c>
      <c r="D7" s="406"/>
      <c r="E7" s="435"/>
      <c r="F7" s="92"/>
      <c r="G7" s="12"/>
    </row>
    <row r="8" spans="1:7" customFormat="1" ht="18" x14ac:dyDescent="0.55000000000000004">
      <c r="A8" s="432">
        <f t="shared" si="0"/>
        <v>6</v>
      </c>
      <c r="B8" s="90"/>
      <c r="C8" s="90" t="s">
        <v>377</v>
      </c>
      <c r="D8" s="406"/>
      <c r="E8" s="435"/>
      <c r="F8" s="51"/>
      <c r="G8" s="12"/>
    </row>
    <row r="9" spans="1:7" customFormat="1" ht="18" x14ac:dyDescent="0.55000000000000004">
      <c r="A9" s="432">
        <f t="shared" si="0"/>
        <v>7</v>
      </c>
      <c r="B9" s="90"/>
      <c r="C9" s="90" t="s">
        <v>596</v>
      </c>
      <c r="D9" s="406"/>
      <c r="E9" s="435"/>
      <c r="F9" s="92">
        <f>F229</f>
        <v>91.711999999999961</v>
      </c>
      <c r="G9" s="12"/>
    </row>
    <row r="10" spans="1:7" customFormat="1" ht="25.15" customHeight="1" x14ac:dyDescent="0.55000000000000004">
      <c r="A10" s="432"/>
      <c r="B10" s="90"/>
      <c r="C10" s="90"/>
      <c r="D10" s="80" t="s">
        <v>107</v>
      </c>
      <c r="E10" s="74" t="s">
        <v>107</v>
      </c>
      <c r="F10" s="66">
        <f>SUM(F3:F9)</f>
        <v>289.65099999999995</v>
      </c>
      <c r="G10" s="12"/>
    </row>
    <row r="11" spans="1:7" customFormat="1" ht="25.15" customHeight="1" x14ac:dyDescent="0.55000000000000004">
      <c r="A11" s="573" t="s">
        <v>3085</v>
      </c>
      <c r="B11" s="574"/>
      <c r="C11" s="574"/>
      <c r="D11" s="574"/>
      <c r="E11" s="574"/>
      <c r="F11" s="575"/>
      <c r="G11" s="12"/>
    </row>
    <row r="12" spans="1:7" ht="29.25" customHeight="1" x14ac:dyDescent="0.45">
      <c r="A12" s="59">
        <v>1</v>
      </c>
      <c r="B12" s="160">
        <v>1098</v>
      </c>
      <c r="C12" s="191" t="s">
        <v>1605</v>
      </c>
      <c r="D12" s="104">
        <v>64</v>
      </c>
      <c r="E12" s="59" t="s">
        <v>5</v>
      </c>
      <c r="F12" s="73">
        <v>62.948</v>
      </c>
    </row>
    <row r="13" spans="1:7" ht="29.25" customHeight="1" x14ac:dyDescent="0.45">
      <c r="A13" s="432"/>
      <c r="B13" s="433"/>
      <c r="C13" s="191"/>
      <c r="D13" s="104"/>
      <c r="E13" s="80" t="s">
        <v>107</v>
      </c>
      <c r="F13" s="74">
        <f>F12</f>
        <v>62.948</v>
      </c>
    </row>
    <row r="14" spans="1:7" ht="29.25" customHeight="1" x14ac:dyDescent="0.45">
      <c r="A14" s="573" t="s">
        <v>3086</v>
      </c>
      <c r="B14" s="574"/>
      <c r="C14" s="574"/>
      <c r="D14" s="574"/>
      <c r="E14" s="574"/>
      <c r="F14" s="575"/>
    </row>
    <row r="15" spans="1:7" ht="29.25" customHeight="1" x14ac:dyDescent="0.45">
      <c r="A15" s="59">
        <v>1</v>
      </c>
      <c r="B15" s="160">
        <v>827</v>
      </c>
      <c r="C15" s="192" t="s">
        <v>1606</v>
      </c>
      <c r="D15" s="91">
        <v>69.474999999999994</v>
      </c>
      <c r="E15" s="160" t="s">
        <v>321</v>
      </c>
      <c r="F15" s="73">
        <v>69.474999999999994</v>
      </c>
    </row>
    <row r="16" spans="1:7" ht="29.25" customHeight="1" x14ac:dyDescent="0.5">
      <c r="A16" s="59">
        <v>2</v>
      </c>
      <c r="B16" s="51">
        <v>1030</v>
      </c>
      <c r="C16" s="53" t="s">
        <v>1607</v>
      </c>
      <c r="D16" s="160">
        <v>65.516000000000005</v>
      </c>
      <c r="E16" s="160" t="s">
        <v>321</v>
      </c>
      <c r="F16" s="61">
        <v>65.516000000000005</v>
      </c>
    </row>
    <row r="17" spans="1:11" ht="29.25" customHeight="1" x14ac:dyDescent="0.5">
      <c r="A17" s="432"/>
      <c r="B17" s="51"/>
      <c r="C17" s="53"/>
      <c r="D17" s="433"/>
      <c r="E17" s="162" t="s">
        <v>107</v>
      </c>
      <c r="F17" s="66">
        <f>SUM(F15:F16)</f>
        <v>134.99099999999999</v>
      </c>
    </row>
    <row r="18" spans="1:11" ht="29.25" customHeight="1" x14ac:dyDescent="0.45">
      <c r="A18" s="573" t="s">
        <v>596</v>
      </c>
      <c r="B18" s="574"/>
      <c r="C18" s="574"/>
      <c r="D18" s="574"/>
      <c r="E18" s="574"/>
      <c r="F18" s="575"/>
    </row>
    <row r="19" spans="1:11" ht="29.25" customHeight="1" x14ac:dyDescent="0.45">
      <c r="A19" s="59">
        <v>1</v>
      </c>
      <c r="B19" s="59">
        <v>779</v>
      </c>
      <c r="C19" s="60" t="s">
        <v>1608</v>
      </c>
      <c r="D19" s="91">
        <v>1.3</v>
      </c>
      <c r="E19" s="160" t="s">
        <v>14</v>
      </c>
      <c r="F19" s="61">
        <v>0.98499999999999999</v>
      </c>
    </row>
    <row r="20" spans="1:11" ht="29.25" customHeight="1" x14ac:dyDescent="0.45">
      <c r="A20" s="59">
        <v>2</v>
      </c>
      <c r="B20" s="59">
        <v>780</v>
      </c>
      <c r="C20" s="60" t="s">
        <v>1609</v>
      </c>
      <c r="D20" s="91">
        <v>0.5</v>
      </c>
      <c r="E20" s="160" t="s">
        <v>14</v>
      </c>
      <c r="F20" s="61">
        <v>0.435</v>
      </c>
    </row>
    <row r="21" spans="1:11" ht="29.25" customHeight="1" x14ac:dyDescent="0.45">
      <c r="A21" s="59">
        <v>3</v>
      </c>
      <c r="B21" s="59">
        <v>781</v>
      </c>
      <c r="C21" s="60" t="s">
        <v>1610</v>
      </c>
      <c r="D21" s="91">
        <v>0.85</v>
      </c>
      <c r="E21" s="160" t="s">
        <v>14</v>
      </c>
      <c r="F21" s="61">
        <v>0.80600000000000005</v>
      </c>
    </row>
    <row r="22" spans="1:11" ht="29.25" customHeight="1" x14ac:dyDescent="0.45">
      <c r="A22" s="432">
        <v>4</v>
      </c>
      <c r="B22" s="59">
        <v>782</v>
      </c>
      <c r="C22" s="60" t="s">
        <v>1611</v>
      </c>
      <c r="D22" s="91">
        <v>5.0199999999999996</v>
      </c>
      <c r="E22" s="160" t="s">
        <v>14</v>
      </c>
      <c r="F22" s="61">
        <v>4.9029999999999996</v>
      </c>
    </row>
    <row r="23" spans="1:11" ht="29.25" customHeight="1" x14ac:dyDescent="0.45">
      <c r="A23" s="432">
        <v>5</v>
      </c>
      <c r="B23" s="59">
        <v>783</v>
      </c>
      <c r="C23" s="60" t="s">
        <v>1612</v>
      </c>
      <c r="D23" s="91">
        <v>2.2349999999999999</v>
      </c>
      <c r="E23" s="160" t="s">
        <v>14</v>
      </c>
      <c r="F23" s="61">
        <v>2.2959999999999998</v>
      </c>
    </row>
    <row r="24" spans="1:11" ht="29.25" customHeight="1" x14ac:dyDescent="0.45">
      <c r="A24" s="432">
        <v>6</v>
      </c>
      <c r="B24" s="59">
        <v>784</v>
      </c>
      <c r="C24" s="60" t="s">
        <v>1613</v>
      </c>
      <c r="D24" s="91">
        <v>1.5</v>
      </c>
      <c r="E24" s="160" t="s">
        <v>14</v>
      </c>
      <c r="F24" s="61">
        <v>1.181</v>
      </c>
    </row>
    <row r="25" spans="1:11" ht="29.25" customHeight="1" x14ac:dyDescent="0.45">
      <c r="A25" s="432">
        <v>7</v>
      </c>
      <c r="B25" s="59">
        <v>810</v>
      </c>
      <c r="C25" s="60" t="s">
        <v>1614</v>
      </c>
      <c r="D25" s="91">
        <v>2.1749999999999998</v>
      </c>
      <c r="E25" s="160" t="s">
        <v>14</v>
      </c>
      <c r="F25" s="61">
        <v>2.1749999999999998</v>
      </c>
    </row>
    <row r="26" spans="1:11" ht="29.25" customHeight="1" x14ac:dyDescent="0.45">
      <c r="A26" s="432">
        <v>8</v>
      </c>
      <c r="B26" s="59">
        <v>811</v>
      </c>
      <c r="C26" s="60" t="s">
        <v>1615</v>
      </c>
      <c r="D26" s="91">
        <v>2.4500000000000002</v>
      </c>
      <c r="E26" s="160" t="s">
        <v>14</v>
      </c>
      <c r="F26" s="61">
        <v>2.2839999999999998</v>
      </c>
    </row>
    <row r="27" spans="1:11" ht="29.25" customHeight="1" x14ac:dyDescent="0.45">
      <c r="A27" s="432">
        <v>9</v>
      </c>
      <c r="B27" s="59">
        <v>812</v>
      </c>
      <c r="C27" s="60" t="s">
        <v>1616</v>
      </c>
      <c r="D27" s="91">
        <v>0.4</v>
      </c>
      <c r="E27" s="160" t="s">
        <v>14</v>
      </c>
      <c r="F27" s="61">
        <v>0.32600000000000001</v>
      </c>
    </row>
    <row r="28" spans="1:11" ht="29.25" customHeight="1" x14ac:dyDescent="0.45">
      <c r="A28" s="432">
        <v>10</v>
      </c>
      <c r="B28" s="59">
        <v>813</v>
      </c>
      <c r="C28" s="60" t="s">
        <v>1617</v>
      </c>
      <c r="D28" s="91">
        <v>0.9</v>
      </c>
      <c r="E28" s="160" t="s">
        <v>14</v>
      </c>
      <c r="F28" s="61">
        <v>0.71099999999999997</v>
      </c>
    </row>
    <row r="29" spans="1:11" ht="29.25" customHeight="1" x14ac:dyDescent="0.45">
      <c r="A29" s="432">
        <v>11</v>
      </c>
      <c r="B29" s="59">
        <v>814</v>
      </c>
      <c r="C29" s="60" t="s">
        <v>1618</v>
      </c>
      <c r="D29" s="91">
        <v>0.54</v>
      </c>
      <c r="E29" s="160" t="s">
        <v>14</v>
      </c>
      <c r="F29" s="61">
        <v>0.496</v>
      </c>
    </row>
    <row r="30" spans="1:11" ht="29.25" customHeight="1" x14ac:dyDescent="0.45">
      <c r="A30" s="432">
        <v>12</v>
      </c>
      <c r="B30" s="59">
        <v>815</v>
      </c>
      <c r="C30" s="60" t="s">
        <v>1619</v>
      </c>
      <c r="D30" s="91">
        <v>1.35</v>
      </c>
      <c r="E30" s="160" t="s">
        <v>14</v>
      </c>
      <c r="F30" s="61">
        <v>1.2989999999999999</v>
      </c>
      <c r="K30" s="25">
        <v>1</v>
      </c>
    </row>
    <row r="31" spans="1:11" ht="29.25" customHeight="1" x14ac:dyDescent="0.45">
      <c r="A31" s="432">
        <v>13</v>
      </c>
      <c r="B31" s="59">
        <v>816</v>
      </c>
      <c r="C31" s="60" t="s">
        <v>1620</v>
      </c>
      <c r="D31" s="91">
        <v>1.75</v>
      </c>
      <c r="E31" s="160" t="s">
        <v>14</v>
      </c>
      <c r="F31" s="61">
        <v>1.127</v>
      </c>
    </row>
    <row r="32" spans="1:11" ht="29.25" customHeight="1" x14ac:dyDescent="0.45">
      <c r="A32" s="432">
        <v>14</v>
      </c>
      <c r="B32" s="59">
        <v>817</v>
      </c>
      <c r="C32" s="60" t="s">
        <v>1621</v>
      </c>
      <c r="D32" s="91">
        <v>0.6</v>
      </c>
      <c r="E32" s="160" t="s">
        <v>14</v>
      </c>
      <c r="F32" s="61">
        <v>0.54300000000000004</v>
      </c>
    </row>
    <row r="33" spans="1:6" ht="29.25" customHeight="1" x14ac:dyDescent="0.45">
      <c r="A33" s="432">
        <v>15</v>
      </c>
      <c r="B33" s="59">
        <v>818</v>
      </c>
      <c r="C33" s="60" t="s">
        <v>1622</v>
      </c>
      <c r="D33" s="91">
        <v>0.73</v>
      </c>
      <c r="E33" s="160" t="s">
        <v>14</v>
      </c>
      <c r="F33" s="61">
        <v>0.59799999999999998</v>
      </c>
    </row>
    <row r="34" spans="1:6" ht="29.25" customHeight="1" x14ac:dyDescent="0.45">
      <c r="A34" s="432">
        <v>16</v>
      </c>
      <c r="B34" s="59">
        <v>819</v>
      </c>
      <c r="C34" s="60" t="s">
        <v>1623</v>
      </c>
      <c r="D34" s="91">
        <v>2.2999999999999998</v>
      </c>
      <c r="E34" s="160" t="s">
        <v>14</v>
      </c>
      <c r="F34" s="61">
        <v>2.286</v>
      </c>
    </row>
    <row r="35" spans="1:6" ht="29.25" customHeight="1" x14ac:dyDescent="0.45">
      <c r="A35" s="432">
        <v>17</v>
      </c>
      <c r="B35" s="59">
        <v>820</v>
      </c>
      <c r="C35" s="60" t="s">
        <v>1624</v>
      </c>
      <c r="D35" s="91">
        <v>1.37</v>
      </c>
      <c r="E35" s="160" t="s">
        <v>14</v>
      </c>
      <c r="F35" s="61">
        <v>0.55400000000000005</v>
      </c>
    </row>
    <row r="36" spans="1:6" ht="29.25" customHeight="1" x14ac:dyDescent="0.5">
      <c r="A36" s="432">
        <v>18</v>
      </c>
      <c r="B36" s="59">
        <v>821</v>
      </c>
      <c r="C36" s="53" t="s">
        <v>1625</v>
      </c>
      <c r="D36" s="54">
        <v>0.626</v>
      </c>
      <c r="E36" s="160" t="s">
        <v>14</v>
      </c>
      <c r="F36" s="92">
        <v>0.626</v>
      </c>
    </row>
    <row r="37" spans="1:6" ht="29.25" customHeight="1" x14ac:dyDescent="0.5">
      <c r="A37" s="432">
        <v>19</v>
      </c>
      <c r="B37" s="59">
        <v>822</v>
      </c>
      <c r="C37" s="53" t="s">
        <v>1626</v>
      </c>
      <c r="D37" s="54">
        <v>0.57099999999999995</v>
      </c>
      <c r="E37" s="160" t="s">
        <v>14</v>
      </c>
      <c r="F37" s="92">
        <v>0.57099999999999995</v>
      </c>
    </row>
    <row r="38" spans="1:6" ht="29.25" customHeight="1" x14ac:dyDescent="0.5">
      <c r="A38" s="432">
        <v>20</v>
      </c>
      <c r="B38" s="59">
        <v>823</v>
      </c>
      <c r="C38" s="53" t="s">
        <v>1627</v>
      </c>
      <c r="D38" s="54">
        <v>0.66700000000000004</v>
      </c>
      <c r="E38" s="160" t="s">
        <v>14</v>
      </c>
      <c r="F38" s="92">
        <v>0.66700000000000004</v>
      </c>
    </row>
    <row r="39" spans="1:6" ht="29.25" customHeight="1" x14ac:dyDescent="0.5">
      <c r="A39" s="432">
        <v>21</v>
      </c>
      <c r="B39" s="59">
        <v>824</v>
      </c>
      <c r="C39" s="53" t="s">
        <v>1628</v>
      </c>
      <c r="D39" s="54">
        <v>0.46600000000000003</v>
      </c>
      <c r="E39" s="160" t="s">
        <v>14</v>
      </c>
      <c r="F39" s="92">
        <v>0.46600000000000003</v>
      </c>
    </row>
    <row r="40" spans="1:6" ht="29.25" customHeight="1" x14ac:dyDescent="0.5">
      <c r="A40" s="432">
        <v>22</v>
      </c>
      <c r="B40" s="59">
        <v>825</v>
      </c>
      <c r="C40" s="53" t="s">
        <v>1629</v>
      </c>
      <c r="D40" s="54">
        <v>0.29599999999999999</v>
      </c>
      <c r="E40" s="160" t="s">
        <v>14</v>
      </c>
      <c r="F40" s="92">
        <v>0.29599999999999999</v>
      </c>
    </row>
    <row r="41" spans="1:6" ht="29.25" customHeight="1" x14ac:dyDescent="0.5">
      <c r="A41" s="432">
        <v>23</v>
      </c>
      <c r="B41" s="59">
        <v>826</v>
      </c>
      <c r="C41" s="53" t="s">
        <v>1630</v>
      </c>
      <c r="D41" s="54">
        <v>0.23599999999999999</v>
      </c>
      <c r="E41" s="160" t="s">
        <v>14</v>
      </c>
      <c r="F41" s="92">
        <v>0.23599999999999999</v>
      </c>
    </row>
    <row r="42" spans="1:6" ht="29.25" customHeight="1" x14ac:dyDescent="0.45">
      <c r="A42" s="432">
        <v>24</v>
      </c>
      <c r="B42" s="59">
        <v>828</v>
      </c>
      <c r="C42" s="60" t="s">
        <v>1631</v>
      </c>
      <c r="D42" s="91">
        <v>1.2</v>
      </c>
      <c r="E42" s="160" t="s">
        <v>14</v>
      </c>
      <c r="F42" s="61">
        <v>0.95899999999999996</v>
      </c>
    </row>
    <row r="43" spans="1:6" ht="29.25" customHeight="1" x14ac:dyDescent="0.45">
      <c r="A43" s="432">
        <v>25</v>
      </c>
      <c r="B43" s="59">
        <v>829</v>
      </c>
      <c r="C43" s="60" t="s">
        <v>1632</v>
      </c>
      <c r="D43" s="91">
        <v>0.28100000000000003</v>
      </c>
      <c r="E43" s="160" t="s">
        <v>14</v>
      </c>
      <c r="F43" s="61">
        <v>0.28100000000000003</v>
      </c>
    </row>
    <row r="44" spans="1:6" ht="29.25" customHeight="1" x14ac:dyDescent="0.45">
      <c r="A44" s="432">
        <v>26</v>
      </c>
      <c r="B44" s="59">
        <v>830</v>
      </c>
      <c r="C44" s="60" t="s">
        <v>1633</v>
      </c>
      <c r="D44" s="91">
        <v>0.5</v>
      </c>
      <c r="E44" s="160" t="s">
        <v>14</v>
      </c>
      <c r="F44" s="61">
        <v>0.26300000000000001</v>
      </c>
    </row>
    <row r="45" spans="1:6" ht="29.25" customHeight="1" x14ac:dyDescent="0.45">
      <c r="A45" s="432">
        <v>27</v>
      </c>
      <c r="B45" s="59">
        <v>831</v>
      </c>
      <c r="C45" s="60" t="s">
        <v>1634</v>
      </c>
      <c r="D45" s="91">
        <v>0.3</v>
      </c>
      <c r="E45" s="160" t="s">
        <v>14</v>
      </c>
      <c r="F45" s="61">
        <v>0.22800000000000001</v>
      </c>
    </row>
    <row r="46" spans="1:6" s="26" customFormat="1" ht="29.25" customHeight="1" x14ac:dyDescent="0.5">
      <c r="A46" s="432">
        <v>28</v>
      </c>
      <c r="B46" s="52">
        <v>832</v>
      </c>
      <c r="C46" s="59" t="s">
        <v>1635</v>
      </c>
      <c r="D46" s="160">
        <v>0.245</v>
      </c>
      <c r="E46" s="160" t="s">
        <v>14</v>
      </c>
      <c r="F46" s="61">
        <v>0.245</v>
      </c>
    </row>
    <row r="47" spans="1:6" ht="29.25" customHeight="1" x14ac:dyDescent="0.45">
      <c r="A47" s="432">
        <v>29</v>
      </c>
      <c r="B47" s="59">
        <v>839</v>
      </c>
      <c r="C47" s="60" t="s">
        <v>1636</v>
      </c>
      <c r="D47" s="91">
        <v>0.18</v>
      </c>
      <c r="E47" s="160" t="s">
        <v>14</v>
      </c>
      <c r="F47" s="61">
        <v>8.7999999999999995E-2</v>
      </c>
    </row>
    <row r="48" spans="1:6" ht="29.25" customHeight="1" x14ac:dyDescent="0.45">
      <c r="A48" s="432">
        <v>30</v>
      </c>
      <c r="B48" s="59">
        <v>840</v>
      </c>
      <c r="C48" s="60" t="s">
        <v>1637</v>
      </c>
      <c r="D48" s="91">
        <v>0.25</v>
      </c>
      <c r="E48" s="160" t="s">
        <v>14</v>
      </c>
      <c r="F48" s="61">
        <v>0.188</v>
      </c>
    </row>
    <row r="49" spans="1:6" ht="29.25" customHeight="1" x14ac:dyDescent="0.45">
      <c r="A49" s="432">
        <v>31</v>
      </c>
      <c r="B49" s="59">
        <v>841</v>
      </c>
      <c r="C49" s="60" t="s">
        <v>1638</v>
      </c>
      <c r="D49" s="91">
        <v>0.8</v>
      </c>
      <c r="E49" s="160" t="s">
        <v>14</v>
      </c>
      <c r="F49" s="61">
        <v>0.67500000000000004</v>
      </c>
    </row>
    <row r="50" spans="1:6" ht="29.25" customHeight="1" x14ac:dyDescent="0.45">
      <c r="A50" s="432">
        <v>32</v>
      </c>
      <c r="B50" s="59">
        <v>842</v>
      </c>
      <c r="C50" s="60" t="s">
        <v>1639</v>
      </c>
      <c r="D50" s="91">
        <v>0.5</v>
      </c>
      <c r="E50" s="160" t="s">
        <v>14</v>
      </c>
      <c r="F50" s="61">
        <v>0.46800000000000003</v>
      </c>
    </row>
    <row r="51" spans="1:6" ht="29.25" customHeight="1" x14ac:dyDescent="0.45">
      <c r="A51" s="432">
        <v>33</v>
      </c>
      <c r="B51" s="59">
        <v>843</v>
      </c>
      <c r="C51" s="60" t="s">
        <v>1640</v>
      </c>
      <c r="D51" s="91">
        <v>0.57999999999999996</v>
      </c>
      <c r="E51" s="160" t="s">
        <v>14</v>
      </c>
      <c r="F51" s="61">
        <v>5.5E-2</v>
      </c>
    </row>
    <row r="52" spans="1:6" ht="29.25" customHeight="1" x14ac:dyDescent="0.45">
      <c r="A52" s="432">
        <v>34</v>
      </c>
      <c r="B52" s="59">
        <v>844</v>
      </c>
      <c r="C52" s="60" t="s">
        <v>1641</v>
      </c>
      <c r="D52" s="91">
        <v>0.04</v>
      </c>
      <c r="E52" s="160" t="s">
        <v>14</v>
      </c>
      <c r="F52" s="61">
        <v>3.5000000000000003E-2</v>
      </c>
    </row>
    <row r="53" spans="1:6" ht="29.25" customHeight="1" x14ac:dyDescent="0.45">
      <c r="A53" s="432">
        <v>35</v>
      </c>
      <c r="B53" s="59">
        <v>845</v>
      </c>
      <c r="C53" s="60" t="s">
        <v>1642</v>
      </c>
      <c r="D53" s="104">
        <v>0.2</v>
      </c>
      <c r="E53" s="59" t="s">
        <v>14</v>
      </c>
      <c r="F53" s="73">
        <v>0.17899999999999999</v>
      </c>
    </row>
    <row r="54" spans="1:6" ht="29.25" customHeight="1" x14ac:dyDescent="0.45">
      <c r="A54" s="432">
        <v>36</v>
      </c>
      <c r="B54" s="59">
        <v>846</v>
      </c>
      <c r="C54" s="60" t="s">
        <v>1643</v>
      </c>
      <c r="D54" s="91">
        <v>0.8</v>
      </c>
      <c r="E54" s="160" t="s">
        <v>14</v>
      </c>
      <c r="F54" s="61">
        <v>0.7</v>
      </c>
    </row>
    <row r="55" spans="1:6" ht="29.25" customHeight="1" x14ac:dyDescent="0.45">
      <c r="A55" s="432">
        <v>37</v>
      </c>
      <c r="B55" s="59">
        <v>847</v>
      </c>
      <c r="C55" s="60" t="s">
        <v>1644</v>
      </c>
      <c r="D55" s="91">
        <v>0.32</v>
      </c>
      <c r="E55" s="160" t="s">
        <v>14</v>
      </c>
      <c r="F55" s="61">
        <v>5.5E-2</v>
      </c>
    </row>
    <row r="56" spans="1:6" ht="29.25" customHeight="1" x14ac:dyDescent="0.45">
      <c r="A56" s="432">
        <v>38</v>
      </c>
      <c r="B56" s="59">
        <v>848</v>
      </c>
      <c r="C56" s="60" t="s">
        <v>1645</v>
      </c>
      <c r="D56" s="91">
        <v>1.04</v>
      </c>
      <c r="E56" s="160" t="s">
        <v>14</v>
      </c>
      <c r="F56" s="61">
        <v>1.0229999999999999</v>
      </c>
    </row>
    <row r="57" spans="1:6" ht="29.25" customHeight="1" x14ac:dyDescent="0.45">
      <c r="A57" s="432">
        <v>39</v>
      </c>
      <c r="B57" s="59">
        <v>860</v>
      </c>
      <c r="C57" s="60" t="s">
        <v>1646</v>
      </c>
      <c r="D57" s="91">
        <v>0.3</v>
      </c>
      <c r="E57" s="160" t="s">
        <v>14</v>
      </c>
      <c r="F57" s="61">
        <v>0.27100000000000002</v>
      </c>
    </row>
    <row r="58" spans="1:6" ht="29.25" customHeight="1" x14ac:dyDescent="0.45">
      <c r="A58" s="432">
        <v>40</v>
      </c>
      <c r="B58" s="59">
        <v>861</v>
      </c>
      <c r="C58" s="60" t="s">
        <v>1647</v>
      </c>
      <c r="D58" s="91">
        <v>0.15</v>
      </c>
      <c r="E58" s="160" t="s">
        <v>14</v>
      </c>
      <c r="F58" s="61">
        <v>9.9000000000000005E-2</v>
      </c>
    </row>
    <row r="59" spans="1:6" ht="29.25" customHeight="1" x14ac:dyDescent="0.45">
      <c r="A59" s="432">
        <v>41</v>
      </c>
      <c r="B59" s="59">
        <v>862</v>
      </c>
      <c r="C59" s="60" t="s">
        <v>1648</v>
      </c>
      <c r="D59" s="91">
        <v>0.2</v>
      </c>
      <c r="E59" s="160" t="s">
        <v>14</v>
      </c>
      <c r="F59" s="61">
        <v>0.105</v>
      </c>
    </row>
    <row r="60" spans="1:6" ht="29.25" customHeight="1" x14ac:dyDescent="0.45">
      <c r="A60" s="432">
        <v>42</v>
      </c>
      <c r="B60" s="59">
        <v>863</v>
      </c>
      <c r="C60" s="60" t="s">
        <v>1649</v>
      </c>
      <c r="D60" s="91">
        <v>0.35</v>
      </c>
      <c r="E60" s="160" t="s">
        <v>14</v>
      </c>
      <c r="F60" s="61">
        <v>0.26700000000000002</v>
      </c>
    </row>
    <row r="61" spans="1:6" ht="29.25" customHeight="1" x14ac:dyDescent="0.45">
      <c r="A61" s="432">
        <v>43</v>
      </c>
      <c r="B61" s="59">
        <v>864</v>
      </c>
      <c r="C61" s="60" t="s">
        <v>1650</v>
      </c>
      <c r="D61" s="91">
        <v>0.25</v>
      </c>
      <c r="E61" s="160" t="s">
        <v>14</v>
      </c>
      <c r="F61" s="61">
        <v>0.22600000000000001</v>
      </c>
    </row>
    <row r="62" spans="1:6" ht="29.25" customHeight="1" x14ac:dyDescent="0.45">
      <c r="A62" s="432">
        <v>44</v>
      </c>
      <c r="B62" s="59">
        <v>865</v>
      </c>
      <c r="C62" s="60" t="s">
        <v>1651</v>
      </c>
      <c r="D62" s="91">
        <v>0.45</v>
      </c>
      <c r="E62" s="160" t="s">
        <v>14</v>
      </c>
      <c r="F62" s="61">
        <v>0.251</v>
      </c>
    </row>
    <row r="63" spans="1:6" ht="29.25" customHeight="1" x14ac:dyDescent="0.45">
      <c r="A63" s="432">
        <v>45</v>
      </c>
      <c r="B63" s="59">
        <v>866</v>
      </c>
      <c r="C63" s="60" t="s">
        <v>1652</v>
      </c>
      <c r="D63" s="91">
        <v>0.4</v>
      </c>
      <c r="E63" s="160" t="s">
        <v>14</v>
      </c>
      <c r="F63" s="61">
        <v>0.22700000000000001</v>
      </c>
    </row>
    <row r="64" spans="1:6" ht="29.25" customHeight="1" x14ac:dyDescent="0.45">
      <c r="A64" s="432">
        <v>46</v>
      </c>
      <c r="B64" s="59">
        <v>868</v>
      </c>
      <c r="C64" s="60" t="s">
        <v>1653</v>
      </c>
      <c r="D64" s="91">
        <v>0.1</v>
      </c>
      <c r="E64" s="160" t="s">
        <v>14</v>
      </c>
      <c r="F64" s="61">
        <v>0.191</v>
      </c>
    </row>
    <row r="65" spans="1:6" ht="29.25" customHeight="1" x14ac:dyDescent="0.45">
      <c r="A65" s="432">
        <v>47</v>
      </c>
      <c r="B65" s="59">
        <v>869</v>
      </c>
      <c r="C65" s="60" t="s">
        <v>1654</v>
      </c>
      <c r="D65" s="91">
        <v>0.13</v>
      </c>
      <c r="E65" s="160" t="s">
        <v>14</v>
      </c>
      <c r="F65" s="61">
        <v>0.122</v>
      </c>
    </row>
    <row r="66" spans="1:6" ht="29.25" customHeight="1" x14ac:dyDescent="0.45">
      <c r="A66" s="432">
        <v>48</v>
      </c>
      <c r="B66" s="59">
        <v>870</v>
      </c>
      <c r="C66" s="60" t="s">
        <v>1655</v>
      </c>
      <c r="D66" s="91">
        <v>0.54</v>
      </c>
      <c r="E66" s="160" t="s">
        <v>14</v>
      </c>
      <c r="F66" s="61">
        <v>0.46200000000000002</v>
      </c>
    </row>
    <row r="67" spans="1:6" ht="29.25" customHeight="1" x14ac:dyDescent="0.45">
      <c r="A67" s="432">
        <v>49</v>
      </c>
      <c r="B67" s="59">
        <v>871</v>
      </c>
      <c r="C67" s="60" t="s">
        <v>1656</v>
      </c>
      <c r="D67" s="91">
        <v>0.25</v>
      </c>
      <c r="E67" s="160" t="s">
        <v>14</v>
      </c>
      <c r="F67" s="61">
        <v>0.20200000000000001</v>
      </c>
    </row>
    <row r="68" spans="1:6" ht="29.25" customHeight="1" x14ac:dyDescent="0.45">
      <c r="A68" s="432">
        <v>50</v>
      </c>
      <c r="B68" s="59">
        <v>872</v>
      </c>
      <c r="C68" s="60" t="s">
        <v>1657</v>
      </c>
      <c r="D68" s="91">
        <v>0.3</v>
      </c>
      <c r="E68" s="160" t="s">
        <v>14</v>
      </c>
      <c r="F68" s="61">
        <v>0.29199999999999998</v>
      </c>
    </row>
    <row r="69" spans="1:6" ht="29.25" customHeight="1" x14ac:dyDescent="0.45">
      <c r="A69" s="432">
        <v>51</v>
      </c>
      <c r="B69" s="59">
        <v>873</v>
      </c>
      <c r="C69" s="60" t="s">
        <v>1658</v>
      </c>
      <c r="D69" s="91">
        <v>1.5</v>
      </c>
      <c r="E69" s="160" t="s">
        <v>14</v>
      </c>
      <c r="F69" s="61">
        <v>1.1819999999999999</v>
      </c>
    </row>
    <row r="70" spans="1:6" ht="29.25" customHeight="1" x14ac:dyDescent="0.45">
      <c r="A70" s="432">
        <v>52</v>
      </c>
      <c r="B70" s="59">
        <v>874</v>
      </c>
      <c r="C70" s="60" t="s">
        <v>1659</v>
      </c>
      <c r="D70" s="91">
        <v>0.25</v>
      </c>
      <c r="E70" s="160" t="s">
        <v>14</v>
      </c>
      <c r="F70" s="61">
        <v>0.19500000000000001</v>
      </c>
    </row>
    <row r="71" spans="1:6" ht="29.25" customHeight="1" x14ac:dyDescent="0.45">
      <c r="A71" s="432">
        <v>53</v>
      </c>
      <c r="B71" s="59">
        <v>875</v>
      </c>
      <c r="C71" s="60" t="s">
        <v>1660</v>
      </c>
      <c r="D71" s="91">
        <v>0.18</v>
      </c>
      <c r="E71" s="160" t="s">
        <v>14</v>
      </c>
      <c r="F71" s="61">
        <v>0.156</v>
      </c>
    </row>
    <row r="72" spans="1:6" ht="29.25" customHeight="1" x14ac:dyDescent="0.45">
      <c r="A72" s="432">
        <v>54</v>
      </c>
      <c r="B72" s="59">
        <v>876</v>
      </c>
      <c r="C72" s="60" t="s">
        <v>1661</v>
      </c>
      <c r="D72" s="91">
        <v>0.08</v>
      </c>
      <c r="E72" s="160" t="s">
        <v>14</v>
      </c>
      <c r="F72" s="61">
        <v>6.2E-2</v>
      </c>
    </row>
    <row r="73" spans="1:6" ht="29.25" customHeight="1" x14ac:dyDescent="0.45">
      <c r="A73" s="432">
        <v>55</v>
      </c>
      <c r="B73" s="59">
        <v>877</v>
      </c>
      <c r="C73" s="60" t="s">
        <v>1662</v>
      </c>
      <c r="D73" s="91">
        <v>0.2</v>
      </c>
      <c r="E73" s="160" t="s">
        <v>14</v>
      </c>
      <c r="F73" s="61">
        <v>0.14000000000000001</v>
      </c>
    </row>
    <row r="74" spans="1:6" ht="29.25" customHeight="1" x14ac:dyDescent="0.45">
      <c r="A74" s="432">
        <v>56</v>
      </c>
      <c r="B74" s="59">
        <v>878</v>
      </c>
      <c r="C74" s="60" t="s">
        <v>1663</v>
      </c>
      <c r="D74" s="91">
        <v>1.6</v>
      </c>
      <c r="E74" s="160" t="s">
        <v>14</v>
      </c>
      <c r="F74" s="61">
        <v>1.4139999999999999</v>
      </c>
    </row>
    <row r="75" spans="1:6" ht="29.25" customHeight="1" x14ac:dyDescent="0.45">
      <c r="A75" s="432">
        <v>57</v>
      </c>
      <c r="B75" s="59">
        <v>879</v>
      </c>
      <c r="C75" s="60" t="s">
        <v>1664</v>
      </c>
      <c r="D75" s="91">
        <v>0.2</v>
      </c>
      <c r="E75" s="160" t="s">
        <v>14</v>
      </c>
      <c r="F75" s="61">
        <v>0.18</v>
      </c>
    </row>
    <row r="76" spans="1:6" ht="29.25" customHeight="1" x14ac:dyDescent="0.45">
      <c r="A76" s="432">
        <v>58</v>
      </c>
      <c r="B76" s="59">
        <v>880</v>
      </c>
      <c r="C76" s="60" t="s">
        <v>1665</v>
      </c>
      <c r="D76" s="91">
        <v>0.42</v>
      </c>
      <c r="E76" s="160" t="s">
        <v>14</v>
      </c>
      <c r="F76" s="61">
        <v>0.41799999999999998</v>
      </c>
    </row>
    <row r="77" spans="1:6" ht="29.25" customHeight="1" x14ac:dyDescent="0.45">
      <c r="A77" s="432">
        <v>59</v>
      </c>
      <c r="B77" s="59">
        <v>881</v>
      </c>
      <c r="C77" s="60" t="s">
        <v>1666</v>
      </c>
      <c r="D77" s="91">
        <v>1.99</v>
      </c>
      <c r="E77" s="160" t="s">
        <v>14</v>
      </c>
      <c r="F77" s="61">
        <v>1.7849999999999999</v>
      </c>
    </row>
    <row r="78" spans="1:6" ht="29.25" customHeight="1" x14ac:dyDescent="0.45">
      <c r="A78" s="432">
        <v>60</v>
      </c>
      <c r="B78" s="59">
        <v>882</v>
      </c>
      <c r="C78" s="60" t="s">
        <v>1667</v>
      </c>
      <c r="D78" s="91">
        <v>0.76</v>
      </c>
      <c r="E78" s="160" t="s">
        <v>14</v>
      </c>
      <c r="F78" s="61">
        <v>0.53800000000000003</v>
      </c>
    </row>
    <row r="79" spans="1:6" ht="29.25" customHeight="1" x14ac:dyDescent="0.45">
      <c r="A79" s="432">
        <v>61</v>
      </c>
      <c r="B79" s="59">
        <v>883</v>
      </c>
      <c r="C79" s="60" t="s">
        <v>1668</v>
      </c>
      <c r="D79" s="91">
        <v>0.9</v>
      </c>
      <c r="E79" s="160" t="s">
        <v>14</v>
      </c>
      <c r="F79" s="61">
        <v>0.85099999999999998</v>
      </c>
    </row>
    <row r="80" spans="1:6" ht="29.25" customHeight="1" x14ac:dyDescent="0.45">
      <c r="A80" s="432">
        <v>62</v>
      </c>
      <c r="B80" s="59">
        <v>884</v>
      </c>
      <c r="C80" s="60" t="s">
        <v>1669</v>
      </c>
      <c r="D80" s="91">
        <v>0.25</v>
      </c>
      <c r="E80" s="160" t="s">
        <v>14</v>
      </c>
      <c r="F80" s="61">
        <v>0.20499999999999999</v>
      </c>
    </row>
    <row r="81" spans="1:6" ht="29.25" customHeight="1" x14ac:dyDescent="0.45">
      <c r="A81" s="432">
        <v>63</v>
      </c>
      <c r="B81" s="59">
        <v>885</v>
      </c>
      <c r="C81" s="60" t="s">
        <v>1670</v>
      </c>
      <c r="D81" s="91">
        <v>0.6</v>
      </c>
      <c r="E81" s="160" t="s">
        <v>14</v>
      </c>
      <c r="F81" s="61">
        <v>0.53800000000000003</v>
      </c>
    </row>
    <row r="82" spans="1:6" ht="29.25" customHeight="1" x14ac:dyDescent="0.45">
      <c r="A82" s="432">
        <v>64</v>
      </c>
      <c r="B82" s="59">
        <v>886</v>
      </c>
      <c r="C82" s="60" t="s">
        <v>1671</v>
      </c>
      <c r="D82" s="91">
        <v>1.5</v>
      </c>
      <c r="E82" s="160" t="s">
        <v>14</v>
      </c>
      <c r="F82" s="61">
        <v>1.226</v>
      </c>
    </row>
    <row r="83" spans="1:6" ht="29.25" customHeight="1" x14ac:dyDescent="0.45">
      <c r="A83" s="432">
        <v>65</v>
      </c>
      <c r="B83" s="59">
        <v>887</v>
      </c>
      <c r="C83" s="60" t="s">
        <v>1672</v>
      </c>
      <c r="D83" s="91">
        <v>0.6</v>
      </c>
      <c r="E83" s="160" t="s">
        <v>14</v>
      </c>
      <c r="F83" s="61">
        <v>0.53100000000000003</v>
      </c>
    </row>
    <row r="84" spans="1:6" ht="29.25" customHeight="1" x14ac:dyDescent="0.45">
      <c r="A84" s="432">
        <v>66</v>
      </c>
      <c r="B84" s="59">
        <v>888</v>
      </c>
      <c r="C84" s="60" t="s">
        <v>1673</v>
      </c>
      <c r="D84" s="91">
        <v>0.5</v>
      </c>
      <c r="E84" s="160" t="s">
        <v>14</v>
      </c>
      <c r="F84" s="61">
        <v>0.42899999999999999</v>
      </c>
    </row>
    <row r="85" spans="1:6" ht="29.25" customHeight="1" x14ac:dyDescent="0.45">
      <c r="A85" s="432">
        <v>67</v>
      </c>
      <c r="B85" s="59">
        <v>889</v>
      </c>
      <c r="C85" s="60" t="s">
        <v>1674</v>
      </c>
      <c r="D85" s="91">
        <v>0.17</v>
      </c>
      <c r="E85" s="160" t="s">
        <v>14</v>
      </c>
      <c r="F85" s="61">
        <v>0.157</v>
      </c>
    </row>
    <row r="86" spans="1:6" ht="29.25" customHeight="1" x14ac:dyDescent="0.45">
      <c r="A86" s="432">
        <v>68</v>
      </c>
      <c r="B86" s="59">
        <v>890</v>
      </c>
      <c r="C86" s="60" t="s">
        <v>1675</v>
      </c>
      <c r="D86" s="91">
        <v>1</v>
      </c>
      <c r="E86" s="160" t="s">
        <v>14</v>
      </c>
      <c r="F86" s="61">
        <v>0.375</v>
      </c>
    </row>
    <row r="87" spans="1:6" ht="29.25" customHeight="1" x14ac:dyDescent="0.45">
      <c r="A87" s="432">
        <v>69</v>
      </c>
      <c r="B87" s="59">
        <v>891</v>
      </c>
      <c r="C87" s="60" t="s">
        <v>1676</v>
      </c>
      <c r="D87" s="91">
        <v>0.2</v>
      </c>
      <c r="E87" s="160" t="s">
        <v>14</v>
      </c>
      <c r="F87" s="61">
        <v>0.108</v>
      </c>
    </row>
    <row r="88" spans="1:6" ht="29.25" customHeight="1" x14ac:dyDescent="0.45">
      <c r="A88" s="432">
        <v>70</v>
      </c>
      <c r="B88" s="59">
        <v>892</v>
      </c>
      <c r="C88" s="60" t="s">
        <v>1677</v>
      </c>
      <c r="D88" s="91">
        <v>0.49</v>
      </c>
      <c r="E88" s="160" t="s">
        <v>14</v>
      </c>
      <c r="F88" s="61">
        <v>0.49</v>
      </c>
    </row>
    <row r="89" spans="1:6" ht="29.25" customHeight="1" x14ac:dyDescent="0.45">
      <c r="A89" s="432">
        <v>71</v>
      </c>
      <c r="B89" s="59">
        <v>893</v>
      </c>
      <c r="C89" s="60" t="s">
        <v>1678</v>
      </c>
      <c r="D89" s="91">
        <v>0.39</v>
      </c>
      <c r="E89" s="160" t="s">
        <v>14</v>
      </c>
      <c r="F89" s="61">
        <v>0.38800000000000001</v>
      </c>
    </row>
    <row r="90" spans="1:6" ht="29.25" customHeight="1" x14ac:dyDescent="0.45">
      <c r="A90" s="432">
        <v>72</v>
      </c>
      <c r="B90" s="59">
        <v>894</v>
      </c>
      <c r="C90" s="60" t="s">
        <v>1679</v>
      </c>
      <c r="D90" s="91">
        <v>0.15</v>
      </c>
      <c r="E90" s="160" t="s">
        <v>14</v>
      </c>
      <c r="F90" s="61">
        <v>0.126</v>
      </c>
    </row>
    <row r="91" spans="1:6" ht="29.25" customHeight="1" x14ac:dyDescent="0.45">
      <c r="A91" s="432">
        <v>73</v>
      </c>
      <c r="B91" s="59">
        <v>895</v>
      </c>
      <c r="C91" s="60" t="s">
        <v>1680</v>
      </c>
      <c r="D91" s="91">
        <v>0.6</v>
      </c>
      <c r="E91" s="160" t="s">
        <v>14</v>
      </c>
      <c r="F91" s="61">
        <v>0.20100000000000001</v>
      </c>
    </row>
    <row r="92" spans="1:6" ht="29.25" customHeight="1" x14ac:dyDescent="0.45">
      <c r="A92" s="432">
        <v>74</v>
      </c>
      <c r="B92" s="59">
        <v>896</v>
      </c>
      <c r="C92" s="60" t="s">
        <v>1681</v>
      </c>
      <c r="D92" s="91">
        <v>0.6</v>
      </c>
      <c r="E92" s="160" t="s">
        <v>14</v>
      </c>
      <c r="F92" s="61">
        <v>0.312</v>
      </c>
    </row>
    <row r="93" spans="1:6" ht="29.25" customHeight="1" x14ac:dyDescent="0.45">
      <c r="A93" s="432">
        <v>75</v>
      </c>
      <c r="B93" s="59">
        <v>897</v>
      </c>
      <c r="C93" s="60" t="s">
        <v>1682</v>
      </c>
      <c r="D93" s="91">
        <v>0.2</v>
      </c>
      <c r="E93" s="160" t="s">
        <v>14</v>
      </c>
      <c r="F93" s="61">
        <v>8.8999999999999996E-2</v>
      </c>
    </row>
    <row r="94" spans="1:6" ht="29.25" customHeight="1" x14ac:dyDescent="0.45">
      <c r="A94" s="432">
        <v>76</v>
      </c>
      <c r="B94" s="59">
        <v>898</v>
      </c>
      <c r="C94" s="60" t="s">
        <v>1683</v>
      </c>
      <c r="D94" s="91">
        <v>0.27</v>
      </c>
      <c r="E94" s="160" t="s">
        <v>14</v>
      </c>
      <c r="F94" s="61">
        <v>0.12</v>
      </c>
    </row>
    <row r="95" spans="1:6" ht="29.25" customHeight="1" x14ac:dyDescent="0.45">
      <c r="A95" s="432">
        <v>77</v>
      </c>
      <c r="B95" s="59">
        <v>899</v>
      </c>
      <c r="C95" s="60" t="s">
        <v>1684</v>
      </c>
      <c r="D95" s="91">
        <v>1.8</v>
      </c>
      <c r="E95" s="160" t="s">
        <v>14</v>
      </c>
      <c r="F95" s="61">
        <v>1.7669999999999999</v>
      </c>
    </row>
    <row r="96" spans="1:6" ht="29.25" customHeight="1" x14ac:dyDescent="0.45">
      <c r="A96" s="432">
        <v>78</v>
      </c>
      <c r="B96" s="59">
        <v>900</v>
      </c>
      <c r="C96" s="60" t="s">
        <v>1685</v>
      </c>
      <c r="D96" s="91">
        <v>0.3</v>
      </c>
      <c r="E96" s="160" t="s">
        <v>14</v>
      </c>
      <c r="F96" s="61">
        <v>0.20200000000000001</v>
      </c>
    </row>
    <row r="97" spans="1:6" ht="29.25" customHeight="1" x14ac:dyDescent="0.45">
      <c r="A97" s="432">
        <v>79</v>
      </c>
      <c r="B97" s="59">
        <v>901</v>
      </c>
      <c r="C97" s="60" t="s">
        <v>1686</v>
      </c>
      <c r="D97" s="91">
        <v>0.14000000000000001</v>
      </c>
      <c r="E97" s="160" t="s">
        <v>14</v>
      </c>
      <c r="F97" s="61">
        <v>0.13900000000000001</v>
      </c>
    </row>
    <row r="98" spans="1:6" ht="29.25" customHeight="1" x14ac:dyDescent="0.45">
      <c r="A98" s="432">
        <v>80</v>
      </c>
      <c r="B98" s="59">
        <v>902</v>
      </c>
      <c r="C98" s="60" t="s">
        <v>1687</v>
      </c>
      <c r="D98" s="91">
        <v>0.1</v>
      </c>
      <c r="E98" s="160" t="s">
        <v>14</v>
      </c>
      <c r="F98" s="61">
        <v>8.7999999999999995E-2</v>
      </c>
    </row>
    <row r="99" spans="1:6" ht="29.25" customHeight="1" x14ac:dyDescent="0.45">
      <c r="A99" s="432">
        <v>81</v>
      </c>
      <c r="B99" s="59">
        <v>903</v>
      </c>
      <c r="C99" s="60" t="s">
        <v>1688</v>
      </c>
      <c r="D99" s="91">
        <v>0.45</v>
      </c>
      <c r="E99" s="160" t="s">
        <v>14</v>
      </c>
      <c r="F99" s="61">
        <v>0.104</v>
      </c>
    </row>
    <row r="100" spans="1:6" ht="29.25" customHeight="1" x14ac:dyDescent="0.45">
      <c r="A100" s="432">
        <v>82</v>
      </c>
      <c r="B100" s="59">
        <v>904</v>
      </c>
      <c r="C100" s="60" t="s">
        <v>1689</v>
      </c>
      <c r="D100" s="91">
        <v>0.24</v>
      </c>
      <c r="E100" s="160" t="s">
        <v>14</v>
      </c>
      <c r="F100" s="61">
        <v>0.13400000000000001</v>
      </c>
    </row>
    <row r="101" spans="1:6" ht="29.25" customHeight="1" x14ac:dyDescent="0.45">
      <c r="A101" s="432">
        <v>83</v>
      </c>
      <c r="B101" s="59">
        <v>905</v>
      </c>
      <c r="C101" s="60" t="s">
        <v>1690</v>
      </c>
      <c r="D101" s="91">
        <v>3</v>
      </c>
      <c r="E101" s="160" t="s">
        <v>14</v>
      </c>
      <c r="F101" s="61">
        <v>2.0579999999999998</v>
      </c>
    </row>
    <row r="102" spans="1:6" ht="29.25" customHeight="1" x14ac:dyDescent="0.45">
      <c r="A102" s="432">
        <v>84</v>
      </c>
      <c r="B102" s="59">
        <v>907</v>
      </c>
      <c r="C102" s="60" t="s">
        <v>1691</v>
      </c>
      <c r="D102" s="91">
        <v>0.85</v>
      </c>
      <c r="E102" s="160" t="s">
        <v>14</v>
      </c>
      <c r="F102" s="61">
        <v>0.48699999999999999</v>
      </c>
    </row>
    <row r="103" spans="1:6" ht="29.25" customHeight="1" x14ac:dyDescent="0.45">
      <c r="A103" s="432">
        <v>85</v>
      </c>
      <c r="B103" s="59">
        <v>908</v>
      </c>
      <c r="C103" s="60" t="s">
        <v>1692</v>
      </c>
      <c r="D103" s="91">
        <v>0.35</v>
      </c>
      <c r="E103" s="160" t="s">
        <v>14</v>
      </c>
      <c r="F103" s="61">
        <v>0.158</v>
      </c>
    </row>
    <row r="104" spans="1:6" ht="29.25" customHeight="1" x14ac:dyDescent="0.45">
      <c r="A104" s="432">
        <v>86</v>
      </c>
      <c r="B104" s="59">
        <v>909</v>
      </c>
      <c r="C104" s="60" t="s">
        <v>1693</v>
      </c>
      <c r="D104" s="91">
        <v>0.5</v>
      </c>
      <c r="E104" s="160" t="s">
        <v>14</v>
      </c>
      <c r="F104" s="61">
        <v>0.38400000000000001</v>
      </c>
    </row>
    <row r="105" spans="1:6" ht="29.25" customHeight="1" x14ac:dyDescent="0.45">
      <c r="A105" s="432">
        <v>87</v>
      </c>
      <c r="B105" s="59">
        <v>910</v>
      </c>
      <c r="C105" s="60" t="s">
        <v>1694</v>
      </c>
      <c r="D105" s="91">
        <v>0.18</v>
      </c>
      <c r="E105" s="160" t="s">
        <v>14</v>
      </c>
      <c r="F105" s="61">
        <v>0.16600000000000001</v>
      </c>
    </row>
    <row r="106" spans="1:6" ht="29.25" customHeight="1" x14ac:dyDescent="0.45">
      <c r="A106" s="432">
        <v>88</v>
      </c>
      <c r="B106" s="59">
        <v>912</v>
      </c>
      <c r="C106" s="60" t="s">
        <v>1695</v>
      </c>
      <c r="D106" s="91">
        <v>0.3</v>
      </c>
      <c r="E106" s="160" t="s">
        <v>14</v>
      </c>
      <c r="F106" s="61">
        <v>0.28999999999999998</v>
      </c>
    </row>
    <row r="107" spans="1:6" ht="29.25" customHeight="1" x14ac:dyDescent="0.45">
      <c r="A107" s="432">
        <v>89</v>
      </c>
      <c r="B107" s="59">
        <v>913</v>
      </c>
      <c r="C107" s="60" t="s">
        <v>1696</v>
      </c>
      <c r="D107" s="91">
        <v>0.13</v>
      </c>
      <c r="E107" s="160" t="s">
        <v>14</v>
      </c>
      <c r="F107" s="61">
        <v>5.7000000000000002E-2</v>
      </c>
    </row>
    <row r="108" spans="1:6" ht="29.25" customHeight="1" x14ac:dyDescent="0.45">
      <c r="A108" s="432">
        <v>90</v>
      </c>
      <c r="B108" s="59">
        <v>914</v>
      </c>
      <c r="C108" s="60" t="s">
        <v>1697</v>
      </c>
      <c r="D108" s="91">
        <v>0.65</v>
      </c>
      <c r="E108" s="160" t="s">
        <v>14</v>
      </c>
      <c r="F108" s="61">
        <v>0.25600000000000001</v>
      </c>
    </row>
    <row r="109" spans="1:6" ht="29.25" customHeight="1" x14ac:dyDescent="0.45">
      <c r="A109" s="432">
        <v>91</v>
      </c>
      <c r="B109" s="59">
        <v>915</v>
      </c>
      <c r="C109" s="60" t="s">
        <v>1698</v>
      </c>
      <c r="D109" s="91">
        <v>0.26</v>
      </c>
      <c r="E109" s="160" t="s">
        <v>14</v>
      </c>
      <c r="F109" s="61">
        <v>0.20399999999999999</v>
      </c>
    </row>
    <row r="110" spans="1:6" ht="29.25" customHeight="1" x14ac:dyDescent="0.45">
      <c r="A110" s="432">
        <v>92</v>
      </c>
      <c r="B110" s="59">
        <v>916</v>
      </c>
      <c r="C110" s="60" t="s">
        <v>1699</v>
      </c>
      <c r="D110" s="91">
        <v>0.22</v>
      </c>
      <c r="E110" s="160" t="s">
        <v>14</v>
      </c>
      <c r="F110" s="61">
        <v>0.217</v>
      </c>
    </row>
    <row r="111" spans="1:6" ht="29.25" customHeight="1" x14ac:dyDescent="0.45">
      <c r="A111" s="432">
        <v>93</v>
      </c>
      <c r="B111" s="59">
        <v>917</v>
      </c>
      <c r="C111" s="60" t="s">
        <v>1700</v>
      </c>
      <c r="D111" s="91">
        <v>0.35</v>
      </c>
      <c r="E111" s="160" t="s">
        <v>14</v>
      </c>
      <c r="F111" s="61">
        <v>0.26600000000000001</v>
      </c>
    </row>
    <row r="112" spans="1:6" ht="29.25" customHeight="1" x14ac:dyDescent="0.45">
      <c r="A112" s="432">
        <v>94</v>
      </c>
      <c r="B112" s="59">
        <v>918</v>
      </c>
      <c r="C112" s="60" t="s">
        <v>1701</v>
      </c>
      <c r="D112" s="91">
        <v>0.28000000000000003</v>
      </c>
      <c r="E112" s="160" t="s">
        <v>14</v>
      </c>
      <c r="F112" s="61">
        <v>0.26400000000000001</v>
      </c>
    </row>
    <row r="113" spans="1:6" ht="29.25" customHeight="1" x14ac:dyDescent="0.45">
      <c r="A113" s="432">
        <v>95</v>
      </c>
      <c r="B113" s="59">
        <v>919</v>
      </c>
      <c r="C113" s="60" t="s">
        <v>1702</v>
      </c>
      <c r="D113" s="91">
        <v>0.13</v>
      </c>
      <c r="E113" s="160" t="s">
        <v>14</v>
      </c>
      <c r="F113" s="61">
        <v>0.124</v>
      </c>
    </row>
    <row r="114" spans="1:6" ht="29.25" customHeight="1" x14ac:dyDescent="0.45">
      <c r="A114" s="432">
        <v>96</v>
      </c>
      <c r="B114" s="59">
        <v>920</v>
      </c>
      <c r="C114" s="60" t="s">
        <v>1703</v>
      </c>
      <c r="D114" s="91">
        <v>0.7</v>
      </c>
      <c r="E114" s="160" t="s">
        <v>14</v>
      </c>
      <c r="F114" s="61">
        <v>0.622</v>
      </c>
    </row>
    <row r="115" spans="1:6" ht="29.25" customHeight="1" x14ac:dyDescent="0.45">
      <c r="A115" s="432">
        <v>97</v>
      </c>
      <c r="B115" s="59">
        <v>921</v>
      </c>
      <c r="C115" s="60" t="s">
        <v>1704</v>
      </c>
      <c r="D115" s="91">
        <v>0.2</v>
      </c>
      <c r="E115" s="160" t="s">
        <v>14</v>
      </c>
      <c r="F115" s="61">
        <v>0.156</v>
      </c>
    </row>
    <row r="116" spans="1:6" ht="29.25" customHeight="1" x14ac:dyDescent="0.45">
      <c r="A116" s="432">
        <v>98</v>
      </c>
      <c r="B116" s="59">
        <v>922</v>
      </c>
      <c r="C116" s="60" t="s">
        <v>1705</v>
      </c>
      <c r="D116" s="91">
        <v>0.15</v>
      </c>
      <c r="E116" s="160" t="s">
        <v>14</v>
      </c>
      <c r="F116" s="61">
        <v>0.13500000000000001</v>
      </c>
    </row>
    <row r="117" spans="1:6" ht="29.25" customHeight="1" x14ac:dyDescent="0.45">
      <c r="A117" s="432">
        <v>99</v>
      </c>
      <c r="B117" s="59">
        <v>923</v>
      </c>
      <c r="C117" s="60" t="s">
        <v>1706</v>
      </c>
      <c r="D117" s="91">
        <v>0.45</v>
      </c>
      <c r="E117" s="160" t="s">
        <v>14</v>
      </c>
      <c r="F117" s="61">
        <v>0.42199999999999999</v>
      </c>
    </row>
    <row r="118" spans="1:6" ht="29.25" customHeight="1" x14ac:dyDescent="0.45">
      <c r="A118" s="432">
        <v>100</v>
      </c>
      <c r="B118" s="59">
        <v>924</v>
      </c>
      <c r="C118" s="60" t="s">
        <v>1707</v>
      </c>
      <c r="D118" s="91">
        <v>0.15</v>
      </c>
      <c r="E118" s="160" t="s">
        <v>14</v>
      </c>
      <c r="F118" s="61">
        <v>9.5000000000000001E-2</v>
      </c>
    </row>
    <row r="119" spans="1:6" ht="29.25" customHeight="1" x14ac:dyDescent="0.45">
      <c r="A119" s="432">
        <v>101</v>
      </c>
      <c r="B119" s="59">
        <v>925</v>
      </c>
      <c r="C119" s="60" t="s">
        <v>1708</v>
      </c>
      <c r="D119" s="91">
        <v>0.5</v>
      </c>
      <c r="E119" s="160" t="s">
        <v>14</v>
      </c>
      <c r="F119" s="61">
        <v>0.39700000000000002</v>
      </c>
    </row>
    <row r="120" spans="1:6" ht="29.25" customHeight="1" x14ac:dyDescent="0.45">
      <c r="A120" s="432">
        <v>102</v>
      </c>
      <c r="B120" s="59">
        <v>926</v>
      </c>
      <c r="C120" s="60" t="s">
        <v>1709</v>
      </c>
      <c r="D120" s="91">
        <v>0.6</v>
      </c>
      <c r="E120" s="160" t="s">
        <v>14</v>
      </c>
      <c r="F120" s="61">
        <v>0.57099999999999995</v>
      </c>
    </row>
    <row r="121" spans="1:6" ht="29.25" customHeight="1" x14ac:dyDescent="0.45">
      <c r="A121" s="432">
        <v>103</v>
      </c>
      <c r="B121" s="59">
        <v>927</v>
      </c>
      <c r="C121" s="60" t="s">
        <v>1710</v>
      </c>
      <c r="D121" s="91">
        <v>0.5</v>
      </c>
      <c r="E121" s="160" t="s">
        <v>14</v>
      </c>
      <c r="F121" s="61">
        <v>0.48399999999999999</v>
      </c>
    </row>
    <row r="122" spans="1:6" ht="29.25" customHeight="1" x14ac:dyDescent="0.45">
      <c r="A122" s="432">
        <v>104</v>
      </c>
      <c r="B122" s="59">
        <v>928</v>
      </c>
      <c r="C122" s="60" t="s">
        <v>1711</v>
      </c>
      <c r="D122" s="91">
        <v>3.6</v>
      </c>
      <c r="E122" s="160" t="s">
        <v>14</v>
      </c>
      <c r="F122" s="61">
        <v>3.5310000000000001</v>
      </c>
    </row>
    <row r="123" spans="1:6" ht="29.25" customHeight="1" x14ac:dyDescent="0.45">
      <c r="A123" s="432">
        <v>105</v>
      </c>
      <c r="B123" s="59">
        <v>929</v>
      </c>
      <c r="C123" s="60" t="s">
        <v>1712</v>
      </c>
      <c r="D123" s="91">
        <v>0.5</v>
      </c>
      <c r="E123" s="160" t="s">
        <v>14</v>
      </c>
      <c r="F123" s="61">
        <v>0.308</v>
      </c>
    </row>
    <row r="124" spans="1:6" ht="29.25" customHeight="1" x14ac:dyDescent="0.45">
      <c r="A124" s="432">
        <v>106</v>
      </c>
      <c r="B124" s="59">
        <v>930</v>
      </c>
      <c r="C124" s="60" t="s">
        <v>1713</v>
      </c>
      <c r="D124" s="91">
        <v>0.7</v>
      </c>
      <c r="E124" s="160" t="s">
        <v>14</v>
      </c>
      <c r="F124" s="61">
        <v>0.45700000000000002</v>
      </c>
    </row>
    <row r="125" spans="1:6" ht="29.25" customHeight="1" x14ac:dyDescent="0.45">
      <c r="A125" s="432">
        <v>107</v>
      </c>
      <c r="B125" s="59">
        <v>931</v>
      </c>
      <c r="C125" s="60" t="s">
        <v>1714</v>
      </c>
      <c r="D125" s="91">
        <v>0.4</v>
      </c>
      <c r="E125" s="160" t="s">
        <v>14</v>
      </c>
      <c r="F125" s="61">
        <v>0.31900000000000001</v>
      </c>
    </row>
    <row r="126" spans="1:6" ht="29.25" customHeight="1" x14ac:dyDescent="0.45">
      <c r="A126" s="432">
        <v>108</v>
      </c>
      <c r="B126" s="59">
        <v>932</v>
      </c>
      <c r="C126" s="60" t="s">
        <v>1715</v>
      </c>
      <c r="D126" s="91">
        <v>0.65</v>
      </c>
      <c r="E126" s="160" t="s">
        <v>14</v>
      </c>
      <c r="F126" s="61">
        <v>0.627</v>
      </c>
    </row>
    <row r="127" spans="1:6" ht="29.25" customHeight="1" x14ac:dyDescent="0.45">
      <c r="A127" s="432">
        <v>109</v>
      </c>
      <c r="B127" s="59">
        <v>933</v>
      </c>
      <c r="C127" s="60" t="s">
        <v>1716</v>
      </c>
      <c r="D127" s="91">
        <v>0.52</v>
      </c>
      <c r="E127" s="160" t="s">
        <v>14</v>
      </c>
      <c r="F127" s="61">
        <v>0.49199999999999999</v>
      </c>
    </row>
    <row r="128" spans="1:6" ht="29.25" customHeight="1" x14ac:dyDescent="0.45">
      <c r="A128" s="432">
        <v>110</v>
      </c>
      <c r="B128" s="59">
        <v>934</v>
      </c>
      <c r="C128" s="60" t="s">
        <v>1717</v>
      </c>
      <c r="D128" s="91">
        <v>0.6</v>
      </c>
      <c r="E128" s="160" t="s">
        <v>14</v>
      </c>
      <c r="F128" s="61">
        <v>0.58099999999999996</v>
      </c>
    </row>
    <row r="129" spans="1:6" ht="29.25" customHeight="1" x14ac:dyDescent="0.45">
      <c r="A129" s="432">
        <v>111</v>
      </c>
      <c r="B129" s="59">
        <v>935</v>
      </c>
      <c r="C129" s="60" t="s">
        <v>1718</v>
      </c>
      <c r="D129" s="91">
        <v>0.41</v>
      </c>
      <c r="E129" s="160" t="s">
        <v>14</v>
      </c>
      <c r="F129" s="61">
        <v>0.38300000000000001</v>
      </c>
    </row>
    <row r="130" spans="1:6" ht="29.25" customHeight="1" x14ac:dyDescent="0.45">
      <c r="A130" s="432">
        <v>112</v>
      </c>
      <c r="B130" s="59">
        <v>936</v>
      </c>
      <c r="C130" s="60" t="s">
        <v>1719</v>
      </c>
      <c r="D130" s="91">
        <v>0.61</v>
      </c>
      <c r="E130" s="160" t="s">
        <v>14</v>
      </c>
      <c r="F130" s="61">
        <v>0.55800000000000005</v>
      </c>
    </row>
    <row r="131" spans="1:6" ht="29.25" customHeight="1" x14ac:dyDescent="0.45">
      <c r="A131" s="432">
        <v>113</v>
      </c>
      <c r="B131" s="59">
        <v>937</v>
      </c>
      <c r="C131" s="60" t="s">
        <v>1720</v>
      </c>
      <c r="D131" s="91">
        <v>1.5</v>
      </c>
      <c r="E131" s="160" t="s">
        <v>14</v>
      </c>
      <c r="F131" s="61">
        <v>1.347</v>
      </c>
    </row>
    <row r="132" spans="1:6" ht="29.25" customHeight="1" x14ac:dyDescent="0.45">
      <c r="A132" s="432">
        <v>114</v>
      </c>
      <c r="B132" s="59">
        <v>938</v>
      </c>
      <c r="C132" s="60" t="s">
        <v>1721</v>
      </c>
      <c r="D132" s="91">
        <v>0.18</v>
      </c>
      <c r="E132" s="160" t="s">
        <v>14</v>
      </c>
      <c r="F132" s="61">
        <v>9.4E-2</v>
      </c>
    </row>
    <row r="133" spans="1:6" ht="29.25" customHeight="1" x14ac:dyDescent="0.45">
      <c r="A133" s="432">
        <v>115</v>
      </c>
      <c r="B133" s="59">
        <v>939</v>
      </c>
      <c r="C133" s="60" t="s">
        <v>1722</v>
      </c>
      <c r="D133" s="91">
        <v>0.85</v>
      </c>
      <c r="E133" s="160" t="s">
        <v>14</v>
      </c>
      <c r="F133" s="61">
        <v>0.78500000000000003</v>
      </c>
    </row>
    <row r="134" spans="1:6" ht="29.25" customHeight="1" x14ac:dyDescent="0.45">
      <c r="A134" s="432">
        <v>116</v>
      </c>
      <c r="B134" s="59">
        <v>940</v>
      </c>
      <c r="C134" s="60" t="s">
        <v>1723</v>
      </c>
      <c r="D134" s="91">
        <v>0.23</v>
      </c>
      <c r="E134" s="160" t="s">
        <v>14</v>
      </c>
      <c r="F134" s="61">
        <v>0.19500000000000001</v>
      </c>
    </row>
    <row r="135" spans="1:6" ht="29.25" customHeight="1" x14ac:dyDescent="0.45">
      <c r="A135" s="432">
        <v>117</v>
      </c>
      <c r="B135" s="59">
        <v>941</v>
      </c>
      <c r="C135" s="60" t="s">
        <v>1724</v>
      </c>
      <c r="D135" s="91">
        <v>0.03</v>
      </c>
      <c r="E135" s="160" t="s">
        <v>14</v>
      </c>
      <c r="F135" s="61">
        <v>1.9E-2</v>
      </c>
    </row>
    <row r="136" spans="1:6" ht="29.25" customHeight="1" x14ac:dyDescent="0.45">
      <c r="A136" s="432">
        <v>118</v>
      </c>
      <c r="B136" s="59">
        <v>942</v>
      </c>
      <c r="C136" s="60" t="s">
        <v>1725</v>
      </c>
      <c r="D136" s="91">
        <v>0.05</v>
      </c>
      <c r="E136" s="160" t="s">
        <v>14</v>
      </c>
      <c r="F136" s="61">
        <v>4.2000000000000003E-2</v>
      </c>
    </row>
    <row r="137" spans="1:6" ht="29.25" customHeight="1" x14ac:dyDescent="0.45">
      <c r="A137" s="432">
        <v>119</v>
      </c>
      <c r="B137" s="59">
        <v>943</v>
      </c>
      <c r="C137" s="60" t="s">
        <v>1726</v>
      </c>
      <c r="D137" s="91">
        <v>0.05</v>
      </c>
      <c r="E137" s="160" t="s">
        <v>14</v>
      </c>
      <c r="F137" s="61">
        <v>0.05</v>
      </c>
    </row>
    <row r="138" spans="1:6" ht="29.25" customHeight="1" x14ac:dyDescent="0.45">
      <c r="A138" s="432">
        <v>120</v>
      </c>
      <c r="B138" s="59">
        <v>944</v>
      </c>
      <c r="C138" s="60" t="s">
        <v>1727</v>
      </c>
      <c r="D138" s="91">
        <v>1.42</v>
      </c>
      <c r="E138" s="160" t="s">
        <v>14</v>
      </c>
      <c r="F138" s="61">
        <v>1.369</v>
      </c>
    </row>
    <row r="139" spans="1:6" ht="29.25" customHeight="1" x14ac:dyDescent="0.45">
      <c r="A139" s="432">
        <v>121</v>
      </c>
      <c r="B139" s="59">
        <v>945</v>
      </c>
      <c r="C139" s="60" t="s">
        <v>1728</v>
      </c>
      <c r="D139" s="91">
        <v>5</v>
      </c>
      <c r="E139" s="160" t="s">
        <v>14</v>
      </c>
      <c r="F139" s="61">
        <v>0.97499999999999998</v>
      </c>
    </row>
    <row r="140" spans="1:6" ht="29.25" customHeight="1" x14ac:dyDescent="0.45">
      <c r="A140" s="432">
        <v>122</v>
      </c>
      <c r="B140" s="59">
        <v>946</v>
      </c>
      <c r="C140" s="60" t="s">
        <v>1729</v>
      </c>
      <c r="D140" s="91">
        <v>0.4</v>
      </c>
      <c r="E140" s="160" t="s">
        <v>14</v>
      </c>
      <c r="F140" s="61">
        <v>0.29199999999999998</v>
      </c>
    </row>
    <row r="141" spans="1:6" ht="29.25" customHeight="1" x14ac:dyDescent="0.45">
      <c r="A141" s="432">
        <v>123</v>
      </c>
      <c r="B141" s="59">
        <v>963</v>
      </c>
      <c r="C141" s="60" t="s">
        <v>1730</v>
      </c>
      <c r="D141" s="91">
        <v>0.112</v>
      </c>
      <c r="E141" s="160" t="s">
        <v>14</v>
      </c>
      <c r="F141" s="61">
        <v>0.11</v>
      </c>
    </row>
    <row r="142" spans="1:6" ht="29.25" customHeight="1" x14ac:dyDescent="0.45">
      <c r="A142" s="432">
        <v>124</v>
      </c>
      <c r="B142" s="59">
        <v>964</v>
      </c>
      <c r="C142" s="60" t="s">
        <v>1731</v>
      </c>
      <c r="D142" s="91">
        <v>0.51</v>
      </c>
      <c r="E142" s="160" t="s">
        <v>14</v>
      </c>
      <c r="F142" s="61">
        <v>0.42599999999999999</v>
      </c>
    </row>
    <row r="143" spans="1:6" ht="29.25" customHeight="1" x14ac:dyDescent="0.45">
      <c r="A143" s="432">
        <v>125</v>
      </c>
      <c r="B143" s="59">
        <v>965</v>
      </c>
      <c r="C143" s="60" t="s">
        <v>1732</v>
      </c>
      <c r="D143" s="91">
        <v>0.21</v>
      </c>
      <c r="E143" s="160" t="s">
        <v>14</v>
      </c>
      <c r="F143" s="61">
        <v>0.1</v>
      </c>
    </row>
    <row r="144" spans="1:6" ht="29.25" customHeight="1" x14ac:dyDescent="0.45">
      <c r="A144" s="432">
        <v>126</v>
      </c>
      <c r="B144" s="59">
        <v>966</v>
      </c>
      <c r="C144" s="60" t="s">
        <v>1733</v>
      </c>
      <c r="D144" s="91">
        <v>0.27</v>
      </c>
      <c r="E144" s="160" t="s">
        <v>14</v>
      </c>
      <c r="F144" s="61">
        <v>0.24</v>
      </c>
    </row>
    <row r="145" spans="1:6" ht="29.25" customHeight="1" x14ac:dyDescent="0.45">
      <c r="A145" s="432">
        <v>127</v>
      </c>
      <c r="B145" s="59">
        <v>967</v>
      </c>
      <c r="C145" s="60" t="s">
        <v>1734</v>
      </c>
      <c r="D145" s="91">
        <v>0.17</v>
      </c>
      <c r="E145" s="160" t="s">
        <v>14</v>
      </c>
      <c r="F145" s="61">
        <v>0.159</v>
      </c>
    </row>
    <row r="146" spans="1:6" ht="29.25" customHeight="1" x14ac:dyDescent="0.45">
      <c r="A146" s="432">
        <v>128</v>
      </c>
      <c r="B146" s="59">
        <v>968</v>
      </c>
      <c r="C146" s="60" t="s">
        <v>1735</v>
      </c>
      <c r="D146" s="91">
        <v>0.53</v>
      </c>
      <c r="E146" s="160" t="s">
        <v>14</v>
      </c>
      <c r="F146" s="61">
        <v>0.51100000000000001</v>
      </c>
    </row>
    <row r="147" spans="1:6" ht="29.25" customHeight="1" x14ac:dyDescent="0.45">
      <c r="A147" s="432">
        <v>129</v>
      </c>
      <c r="B147" s="59">
        <v>969</v>
      </c>
      <c r="C147" s="60" t="s">
        <v>1736</v>
      </c>
      <c r="D147" s="91">
        <v>0.51</v>
      </c>
      <c r="E147" s="160" t="s">
        <v>14</v>
      </c>
      <c r="F147" s="61">
        <v>0.48399999999999999</v>
      </c>
    </row>
    <row r="148" spans="1:6" ht="29.25" customHeight="1" x14ac:dyDescent="0.45">
      <c r="A148" s="432">
        <v>130</v>
      </c>
      <c r="B148" s="59">
        <v>970</v>
      </c>
      <c r="C148" s="60" t="s">
        <v>1737</v>
      </c>
      <c r="D148" s="91">
        <v>0.36</v>
      </c>
      <c r="E148" s="160" t="s">
        <v>14</v>
      </c>
      <c r="F148" s="61">
        <v>0.255</v>
      </c>
    </row>
    <row r="149" spans="1:6" ht="29.25" customHeight="1" x14ac:dyDescent="0.45">
      <c r="A149" s="432">
        <v>131</v>
      </c>
      <c r="B149" s="59">
        <v>971</v>
      </c>
      <c r="C149" s="60" t="s">
        <v>1738</v>
      </c>
      <c r="D149" s="91">
        <v>0.42</v>
      </c>
      <c r="E149" s="160" t="s">
        <v>14</v>
      </c>
      <c r="F149" s="61">
        <v>0.316</v>
      </c>
    </row>
    <row r="150" spans="1:6" ht="29.25" customHeight="1" x14ac:dyDescent="0.45">
      <c r="A150" s="432">
        <v>132</v>
      </c>
      <c r="B150" s="59">
        <v>972</v>
      </c>
      <c r="C150" s="60" t="s">
        <v>1739</v>
      </c>
      <c r="D150" s="91">
        <v>0.32</v>
      </c>
      <c r="E150" s="160" t="s">
        <v>14</v>
      </c>
      <c r="F150" s="61">
        <v>0.28100000000000003</v>
      </c>
    </row>
    <row r="151" spans="1:6" ht="29.25" customHeight="1" x14ac:dyDescent="0.45">
      <c r="A151" s="432">
        <v>133</v>
      </c>
      <c r="B151" s="59">
        <v>973</v>
      </c>
      <c r="C151" s="60" t="s">
        <v>1740</v>
      </c>
      <c r="D151" s="91">
        <v>0.23</v>
      </c>
      <c r="E151" s="160" t="s">
        <v>14</v>
      </c>
      <c r="F151" s="61">
        <v>0.218</v>
      </c>
    </row>
    <row r="152" spans="1:6" ht="29.25" customHeight="1" x14ac:dyDescent="0.45">
      <c r="A152" s="432">
        <v>134</v>
      </c>
      <c r="B152" s="59">
        <v>974</v>
      </c>
      <c r="C152" s="60" t="s">
        <v>1741</v>
      </c>
      <c r="D152" s="91">
        <v>0.5</v>
      </c>
      <c r="E152" s="160" t="s">
        <v>14</v>
      </c>
      <c r="F152" s="61">
        <v>0.28999999999999998</v>
      </c>
    </row>
    <row r="153" spans="1:6" ht="29.25" customHeight="1" x14ac:dyDescent="0.45">
      <c r="A153" s="432">
        <v>135</v>
      </c>
      <c r="B153" s="59">
        <v>975</v>
      </c>
      <c r="C153" s="60" t="s">
        <v>1742</v>
      </c>
      <c r="D153" s="91">
        <v>0.4</v>
      </c>
      <c r="E153" s="160" t="s">
        <v>14</v>
      </c>
      <c r="F153" s="61">
        <v>0.38600000000000001</v>
      </c>
    </row>
    <row r="154" spans="1:6" ht="29.25" customHeight="1" x14ac:dyDescent="0.45">
      <c r="A154" s="432">
        <v>136</v>
      </c>
      <c r="B154" s="59">
        <v>976</v>
      </c>
      <c r="C154" s="60" t="s">
        <v>1743</v>
      </c>
      <c r="D154" s="91">
        <v>0.19</v>
      </c>
      <c r="E154" s="160" t="s">
        <v>14</v>
      </c>
      <c r="F154" s="61">
        <v>0.189</v>
      </c>
    </row>
    <row r="155" spans="1:6" ht="29.25" customHeight="1" x14ac:dyDescent="0.45">
      <c r="A155" s="432">
        <v>137</v>
      </c>
      <c r="B155" s="59">
        <v>977</v>
      </c>
      <c r="C155" s="60" t="s">
        <v>1744</v>
      </c>
      <c r="D155" s="91">
        <v>0.31</v>
      </c>
      <c r="E155" s="160" t="s">
        <v>14</v>
      </c>
      <c r="F155" s="61">
        <v>0.307</v>
      </c>
    </row>
    <row r="156" spans="1:6" ht="29.25" customHeight="1" x14ac:dyDescent="0.45">
      <c r="A156" s="432">
        <v>138</v>
      </c>
      <c r="B156" s="59">
        <v>978</v>
      </c>
      <c r="C156" s="60" t="s">
        <v>1745</v>
      </c>
      <c r="D156" s="91">
        <v>0.2</v>
      </c>
      <c r="E156" s="160" t="s">
        <v>14</v>
      </c>
      <c r="F156" s="61">
        <v>0.126</v>
      </c>
    </row>
    <row r="157" spans="1:6" ht="29.25" customHeight="1" x14ac:dyDescent="0.45">
      <c r="A157" s="432">
        <v>139</v>
      </c>
      <c r="B157" s="59">
        <v>979</v>
      </c>
      <c r="C157" s="60" t="s">
        <v>1746</v>
      </c>
      <c r="D157" s="91">
        <v>0.2</v>
      </c>
      <c r="E157" s="160" t="s">
        <v>14</v>
      </c>
      <c r="F157" s="61">
        <v>0.153</v>
      </c>
    </row>
    <row r="158" spans="1:6" ht="29.25" customHeight="1" x14ac:dyDescent="0.45">
      <c r="A158" s="432">
        <v>140</v>
      </c>
      <c r="B158" s="59">
        <v>980</v>
      </c>
      <c r="C158" s="60" t="s">
        <v>1747</v>
      </c>
      <c r="D158" s="91">
        <v>0.71</v>
      </c>
      <c r="E158" s="160" t="s">
        <v>14</v>
      </c>
      <c r="F158" s="61">
        <v>0.69899999999999995</v>
      </c>
    </row>
    <row r="159" spans="1:6" ht="29.25" customHeight="1" x14ac:dyDescent="0.45">
      <c r="A159" s="432">
        <v>141</v>
      </c>
      <c r="B159" s="59">
        <v>981</v>
      </c>
      <c r="C159" s="60" t="s">
        <v>1748</v>
      </c>
      <c r="D159" s="91">
        <v>1.23</v>
      </c>
      <c r="E159" s="160" t="s">
        <v>14</v>
      </c>
      <c r="F159" s="61">
        <v>1.216</v>
      </c>
    </row>
    <row r="160" spans="1:6" ht="29.25" customHeight="1" x14ac:dyDescent="0.45">
      <c r="A160" s="432">
        <v>142</v>
      </c>
      <c r="B160" s="59">
        <v>982</v>
      </c>
      <c r="C160" s="60" t="s">
        <v>1749</v>
      </c>
      <c r="D160" s="91">
        <v>0.3</v>
      </c>
      <c r="E160" s="160" t="s">
        <v>14</v>
      </c>
      <c r="F160" s="61">
        <v>0.21299999999999999</v>
      </c>
    </row>
    <row r="161" spans="1:6" ht="29.25" customHeight="1" x14ac:dyDescent="0.45">
      <c r="A161" s="432">
        <v>143</v>
      </c>
      <c r="B161" s="59">
        <v>983</v>
      </c>
      <c r="C161" s="60" t="s">
        <v>1750</v>
      </c>
      <c r="D161" s="91">
        <v>0.4</v>
      </c>
      <c r="E161" s="160" t="s">
        <v>14</v>
      </c>
      <c r="F161" s="61">
        <v>0.20499999999999999</v>
      </c>
    </row>
    <row r="162" spans="1:6" ht="29.25" customHeight="1" x14ac:dyDescent="0.45">
      <c r="A162" s="432">
        <v>144</v>
      </c>
      <c r="B162" s="59">
        <v>984</v>
      </c>
      <c r="C162" s="60" t="s">
        <v>1751</v>
      </c>
      <c r="D162" s="91">
        <v>0.11</v>
      </c>
      <c r="E162" s="160" t="s">
        <v>14</v>
      </c>
      <c r="F162" s="61">
        <v>0.107</v>
      </c>
    </row>
    <row r="163" spans="1:6" ht="29.25" customHeight="1" x14ac:dyDescent="0.45">
      <c r="A163" s="432">
        <v>145</v>
      </c>
      <c r="B163" s="59">
        <v>985</v>
      </c>
      <c r="C163" s="60" t="s">
        <v>1752</v>
      </c>
      <c r="D163" s="91">
        <v>0.35</v>
      </c>
      <c r="E163" s="160" t="s">
        <v>14</v>
      </c>
      <c r="F163" s="61">
        <v>0.27700000000000002</v>
      </c>
    </row>
    <row r="164" spans="1:6" ht="29.25" customHeight="1" x14ac:dyDescent="0.45">
      <c r="A164" s="432">
        <v>146</v>
      </c>
      <c r="B164" s="59">
        <v>986</v>
      </c>
      <c r="C164" s="60" t="s">
        <v>1753</v>
      </c>
      <c r="D164" s="91">
        <v>0.2</v>
      </c>
      <c r="E164" s="160" t="s">
        <v>14</v>
      </c>
      <c r="F164" s="61">
        <v>0.17899999999999999</v>
      </c>
    </row>
    <row r="165" spans="1:6" ht="29.25" customHeight="1" x14ac:dyDescent="0.45">
      <c r="A165" s="432">
        <v>147</v>
      </c>
      <c r="B165" s="59">
        <v>987</v>
      </c>
      <c r="C165" s="60" t="s">
        <v>1754</v>
      </c>
      <c r="D165" s="91">
        <v>0.13</v>
      </c>
      <c r="E165" s="160" t="s">
        <v>14</v>
      </c>
      <c r="F165" s="61">
        <v>3.5999999999999997E-2</v>
      </c>
    </row>
    <row r="166" spans="1:6" ht="29.25" customHeight="1" x14ac:dyDescent="0.45">
      <c r="A166" s="432">
        <v>148</v>
      </c>
      <c r="B166" s="59">
        <v>988</v>
      </c>
      <c r="C166" s="60" t="s">
        <v>1755</v>
      </c>
      <c r="D166" s="91">
        <v>0.15</v>
      </c>
      <c r="E166" s="160" t="s">
        <v>14</v>
      </c>
      <c r="F166" s="61">
        <v>3.7999999999999999E-2</v>
      </c>
    </row>
    <row r="167" spans="1:6" ht="29.25" customHeight="1" x14ac:dyDescent="0.45">
      <c r="A167" s="432">
        <v>149</v>
      </c>
      <c r="B167" s="59">
        <v>989</v>
      </c>
      <c r="C167" s="60" t="s">
        <v>1756</v>
      </c>
      <c r="D167" s="91">
        <v>7.0000000000000007E-2</v>
      </c>
      <c r="E167" s="160" t="s">
        <v>14</v>
      </c>
      <c r="F167" s="61">
        <v>5.6000000000000001E-2</v>
      </c>
    </row>
    <row r="168" spans="1:6" ht="29.25" customHeight="1" x14ac:dyDescent="0.45">
      <c r="A168" s="432">
        <v>150</v>
      </c>
      <c r="B168" s="59">
        <v>990</v>
      </c>
      <c r="C168" s="60" t="s">
        <v>1757</v>
      </c>
      <c r="D168" s="91">
        <v>0.1</v>
      </c>
      <c r="E168" s="160" t="s">
        <v>14</v>
      </c>
      <c r="F168" s="61">
        <v>8.6999999999999994E-2</v>
      </c>
    </row>
    <row r="169" spans="1:6" ht="29.25" customHeight="1" x14ac:dyDescent="0.45">
      <c r="A169" s="432">
        <v>151</v>
      </c>
      <c r="B169" s="59">
        <v>991</v>
      </c>
      <c r="C169" s="60" t="s">
        <v>1758</v>
      </c>
      <c r="D169" s="91">
        <v>0.13</v>
      </c>
      <c r="E169" s="160" t="s">
        <v>14</v>
      </c>
      <c r="F169" s="61">
        <v>5.6000000000000001E-2</v>
      </c>
    </row>
    <row r="170" spans="1:6" ht="29.25" customHeight="1" x14ac:dyDescent="0.45">
      <c r="A170" s="432">
        <v>152</v>
      </c>
      <c r="B170" s="59">
        <v>992</v>
      </c>
      <c r="C170" s="60" t="s">
        <v>1759</v>
      </c>
      <c r="D170" s="91">
        <v>0.18</v>
      </c>
      <c r="E170" s="160" t="s">
        <v>14</v>
      </c>
      <c r="F170" s="61">
        <v>0.14299999999999999</v>
      </c>
    </row>
    <row r="171" spans="1:6" ht="29.25" customHeight="1" x14ac:dyDescent="0.45">
      <c r="A171" s="432">
        <v>153</v>
      </c>
      <c r="B171" s="59">
        <v>993</v>
      </c>
      <c r="C171" s="60" t="s">
        <v>1760</v>
      </c>
      <c r="D171" s="91">
        <v>0.56000000000000005</v>
      </c>
      <c r="E171" s="160" t="s">
        <v>14</v>
      </c>
      <c r="F171" s="61">
        <v>0.20300000000000001</v>
      </c>
    </row>
    <row r="172" spans="1:6" ht="29.25" customHeight="1" x14ac:dyDescent="0.45">
      <c r="A172" s="432">
        <v>154</v>
      </c>
      <c r="B172" s="59">
        <v>994</v>
      </c>
      <c r="C172" s="60" t="s">
        <v>1761</v>
      </c>
      <c r="D172" s="91">
        <v>0.14000000000000001</v>
      </c>
      <c r="E172" s="160" t="s">
        <v>14</v>
      </c>
      <c r="F172" s="61">
        <v>0.13200000000000001</v>
      </c>
    </row>
    <row r="173" spans="1:6" ht="29.25" customHeight="1" x14ac:dyDescent="0.45">
      <c r="A173" s="432">
        <v>155</v>
      </c>
      <c r="B173" s="59">
        <v>995</v>
      </c>
      <c r="C173" s="60" t="s">
        <v>1762</v>
      </c>
      <c r="D173" s="91">
        <v>0.1</v>
      </c>
      <c r="E173" s="160" t="s">
        <v>14</v>
      </c>
      <c r="F173" s="61">
        <v>3.5999999999999997E-2</v>
      </c>
    </row>
    <row r="174" spans="1:6" ht="29.25" customHeight="1" x14ac:dyDescent="0.45">
      <c r="A174" s="432">
        <v>156</v>
      </c>
      <c r="B174" s="59">
        <v>996</v>
      </c>
      <c r="C174" s="60" t="s">
        <v>1763</v>
      </c>
      <c r="D174" s="91">
        <v>7.0000000000000007E-2</v>
      </c>
      <c r="E174" s="160" t="s">
        <v>14</v>
      </c>
      <c r="F174" s="61">
        <v>5.5E-2</v>
      </c>
    </row>
    <row r="175" spans="1:6" ht="29.25" customHeight="1" x14ac:dyDescent="0.45">
      <c r="A175" s="432">
        <v>157</v>
      </c>
      <c r="B175" s="59">
        <v>997</v>
      </c>
      <c r="C175" s="60" t="s">
        <v>1764</v>
      </c>
      <c r="D175" s="91">
        <v>0.21</v>
      </c>
      <c r="E175" s="160" t="s">
        <v>14</v>
      </c>
      <c r="F175" s="61">
        <v>8.5000000000000006E-2</v>
      </c>
    </row>
    <row r="176" spans="1:6" ht="29.25" customHeight="1" x14ac:dyDescent="0.45">
      <c r="A176" s="432">
        <v>158</v>
      </c>
      <c r="B176" s="59">
        <v>998</v>
      </c>
      <c r="C176" s="60" t="s">
        <v>1765</v>
      </c>
      <c r="D176" s="91">
        <v>0.24</v>
      </c>
      <c r="E176" s="160" t="s">
        <v>14</v>
      </c>
      <c r="F176" s="61">
        <v>0.151</v>
      </c>
    </row>
    <row r="177" spans="1:6" ht="29.25" customHeight="1" x14ac:dyDescent="0.45">
      <c r="A177" s="432">
        <v>159</v>
      </c>
      <c r="B177" s="59">
        <v>999</v>
      </c>
      <c r="C177" s="60" t="s">
        <v>1766</v>
      </c>
      <c r="D177" s="91">
        <v>0.13</v>
      </c>
      <c r="E177" s="160" t="s">
        <v>14</v>
      </c>
      <c r="F177" s="61">
        <v>0.123</v>
      </c>
    </row>
    <row r="178" spans="1:6" ht="29.25" customHeight="1" x14ac:dyDescent="0.45">
      <c r="A178" s="432">
        <v>160</v>
      </c>
      <c r="B178" s="59">
        <v>1000</v>
      </c>
      <c r="C178" s="60" t="s">
        <v>1767</v>
      </c>
      <c r="D178" s="91">
        <v>0.115</v>
      </c>
      <c r="E178" s="160" t="s">
        <v>14</v>
      </c>
      <c r="F178" s="61">
        <v>0.115</v>
      </c>
    </row>
    <row r="179" spans="1:6" ht="29.25" customHeight="1" x14ac:dyDescent="0.45">
      <c r="A179" s="432">
        <v>161</v>
      </c>
      <c r="B179" s="59">
        <v>1001</v>
      </c>
      <c r="C179" s="60" t="s">
        <v>1768</v>
      </c>
      <c r="D179" s="91">
        <v>0.05</v>
      </c>
      <c r="E179" s="160" t="s">
        <v>14</v>
      </c>
      <c r="F179" s="61">
        <v>4.2000000000000003E-2</v>
      </c>
    </row>
    <row r="180" spans="1:6" ht="29.25" customHeight="1" x14ac:dyDescent="0.45">
      <c r="A180" s="432">
        <v>162</v>
      </c>
      <c r="B180" s="59">
        <v>1002</v>
      </c>
      <c r="C180" s="60" t="s">
        <v>1769</v>
      </c>
      <c r="D180" s="91">
        <v>0.11</v>
      </c>
      <c r="E180" s="160" t="s">
        <v>14</v>
      </c>
      <c r="F180" s="61">
        <v>5.1999999999999998E-2</v>
      </c>
    </row>
    <row r="181" spans="1:6" ht="29.25" customHeight="1" x14ac:dyDescent="0.45">
      <c r="A181" s="432">
        <v>163</v>
      </c>
      <c r="B181" s="59">
        <v>1003</v>
      </c>
      <c r="C181" s="60" t="s">
        <v>1770</v>
      </c>
      <c r="D181" s="91">
        <v>7.0000000000000007E-2</v>
      </c>
      <c r="E181" s="160" t="s">
        <v>14</v>
      </c>
      <c r="F181" s="61">
        <v>6.7000000000000004E-2</v>
      </c>
    </row>
    <row r="182" spans="1:6" ht="29.25" customHeight="1" x14ac:dyDescent="0.45">
      <c r="A182" s="432">
        <v>164</v>
      </c>
      <c r="B182" s="59">
        <v>1004</v>
      </c>
      <c r="C182" s="60" t="s">
        <v>1771</v>
      </c>
      <c r="D182" s="91">
        <v>0.14499999999999999</v>
      </c>
      <c r="E182" s="160" t="s">
        <v>14</v>
      </c>
      <c r="F182" s="61">
        <v>0.14499999999999999</v>
      </c>
    </row>
    <row r="183" spans="1:6" ht="29.25" customHeight="1" x14ac:dyDescent="0.45">
      <c r="A183" s="432">
        <v>165</v>
      </c>
      <c r="B183" s="59">
        <v>1005</v>
      </c>
      <c r="C183" s="60" t="s">
        <v>1772</v>
      </c>
      <c r="D183" s="91">
        <v>0.52</v>
      </c>
      <c r="E183" s="160" t="s">
        <v>14</v>
      </c>
      <c r="F183" s="61">
        <v>0.50900000000000001</v>
      </c>
    </row>
    <row r="184" spans="1:6" ht="29.25" customHeight="1" x14ac:dyDescent="0.45">
      <c r="A184" s="432">
        <v>166</v>
      </c>
      <c r="B184" s="59">
        <v>1006</v>
      </c>
      <c r="C184" s="60" t="s">
        <v>1773</v>
      </c>
      <c r="D184" s="91">
        <v>0.08</v>
      </c>
      <c r="E184" s="160" t="s">
        <v>14</v>
      </c>
      <c r="F184" s="61">
        <v>7.0000000000000007E-2</v>
      </c>
    </row>
    <row r="185" spans="1:6" ht="29.25" customHeight="1" x14ac:dyDescent="0.45">
      <c r="A185" s="432">
        <v>167</v>
      </c>
      <c r="B185" s="59">
        <v>1007</v>
      </c>
      <c r="C185" s="60" t="s">
        <v>1774</v>
      </c>
      <c r="D185" s="91">
        <v>0.12</v>
      </c>
      <c r="E185" s="160" t="s">
        <v>14</v>
      </c>
      <c r="F185" s="61">
        <v>9.4E-2</v>
      </c>
    </row>
    <row r="186" spans="1:6" ht="29.25" customHeight="1" x14ac:dyDescent="0.45">
      <c r="A186" s="432">
        <v>168</v>
      </c>
      <c r="B186" s="59">
        <v>1008</v>
      </c>
      <c r="C186" s="60" t="s">
        <v>1775</v>
      </c>
      <c r="D186" s="91">
        <v>0.09</v>
      </c>
      <c r="E186" s="160" t="s">
        <v>14</v>
      </c>
      <c r="F186" s="61">
        <v>8.3000000000000004E-2</v>
      </c>
    </row>
    <row r="187" spans="1:6" ht="29.25" customHeight="1" x14ac:dyDescent="0.45">
      <c r="A187" s="432">
        <v>169</v>
      </c>
      <c r="B187" s="59">
        <v>1009</v>
      </c>
      <c r="C187" s="60" t="s">
        <v>1776</v>
      </c>
      <c r="D187" s="91">
        <v>0.1</v>
      </c>
      <c r="E187" s="160" t="s">
        <v>14</v>
      </c>
      <c r="F187" s="61">
        <v>0.108</v>
      </c>
    </row>
    <row r="188" spans="1:6" ht="29.25" customHeight="1" x14ac:dyDescent="0.45">
      <c r="A188" s="432">
        <v>170</v>
      </c>
      <c r="B188" s="59">
        <v>1010</v>
      </c>
      <c r="C188" s="60" t="s">
        <v>1777</v>
      </c>
      <c r="D188" s="91">
        <v>0.22</v>
      </c>
      <c r="E188" s="160" t="s">
        <v>14</v>
      </c>
      <c r="F188" s="61">
        <v>0.105</v>
      </c>
    </row>
    <row r="189" spans="1:6" ht="29.25" customHeight="1" x14ac:dyDescent="0.45">
      <c r="A189" s="432">
        <v>171</v>
      </c>
      <c r="B189" s="59">
        <v>1011</v>
      </c>
      <c r="C189" s="60" t="s">
        <v>1778</v>
      </c>
      <c r="D189" s="91">
        <v>0.1</v>
      </c>
      <c r="E189" s="160" t="s">
        <v>14</v>
      </c>
      <c r="F189" s="61">
        <v>9.0999999999999998E-2</v>
      </c>
    </row>
    <row r="190" spans="1:6" ht="29.25" customHeight="1" x14ac:dyDescent="0.45">
      <c r="A190" s="432">
        <v>172</v>
      </c>
      <c r="B190" s="59">
        <v>1012</v>
      </c>
      <c r="C190" s="60" t="s">
        <v>1779</v>
      </c>
      <c r="D190" s="91">
        <v>0.20100000000000001</v>
      </c>
      <c r="E190" s="160" t="s">
        <v>14</v>
      </c>
      <c r="F190" s="61">
        <v>0.20100000000000001</v>
      </c>
    </row>
    <row r="191" spans="1:6" ht="29.25" customHeight="1" x14ac:dyDescent="0.45">
      <c r="A191" s="432">
        <v>173</v>
      </c>
      <c r="B191" s="59">
        <v>1013</v>
      </c>
      <c r="C191" s="60" t="s">
        <v>1780</v>
      </c>
      <c r="D191" s="91">
        <v>0.51500000000000001</v>
      </c>
      <c r="E191" s="160" t="s">
        <v>14</v>
      </c>
      <c r="F191" s="61">
        <v>1.5149999999999999</v>
      </c>
    </row>
    <row r="192" spans="1:6" ht="29.25" customHeight="1" x14ac:dyDescent="0.45">
      <c r="A192" s="432">
        <v>174</v>
      </c>
      <c r="B192" s="59">
        <v>1014</v>
      </c>
      <c r="C192" s="60" t="s">
        <v>1781</v>
      </c>
      <c r="D192" s="91">
        <v>0.4</v>
      </c>
      <c r="E192" s="160" t="s">
        <v>14</v>
      </c>
      <c r="F192" s="61">
        <v>0.39</v>
      </c>
    </row>
    <row r="193" spans="1:6" ht="29.25" customHeight="1" x14ac:dyDescent="0.45">
      <c r="A193" s="432">
        <v>175</v>
      </c>
      <c r="B193" s="59">
        <v>1015</v>
      </c>
      <c r="C193" s="60" t="s">
        <v>1782</v>
      </c>
      <c r="D193" s="91">
        <v>0.3</v>
      </c>
      <c r="E193" s="160" t="s">
        <v>14</v>
      </c>
      <c r="F193" s="61">
        <v>0.28199999999999997</v>
      </c>
    </row>
    <row r="194" spans="1:6" ht="29.25" customHeight="1" x14ac:dyDescent="0.45">
      <c r="A194" s="432">
        <v>176</v>
      </c>
      <c r="B194" s="59">
        <v>1016</v>
      </c>
      <c r="C194" s="60" t="s">
        <v>1783</v>
      </c>
      <c r="D194" s="91">
        <v>0.23</v>
      </c>
      <c r="E194" s="160" t="s">
        <v>14</v>
      </c>
      <c r="F194" s="61">
        <v>0.222</v>
      </c>
    </row>
    <row r="195" spans="1:6" ht="29.25" customHeight="1" x14ac:dyDescent="0.45">
      <c r="A195" s="432">
        <v>177</v>
      </c>
      <c r="B195" s="59">
        <v>1017</v>
      </c>
      <c r="C195" s="60" t="s">
        <v>1784</v>
      </c>
      <c r="D195" s="91">
        <v>0.32</v>
      </c>
      <c r="E195" s="160" t="s">
        <v>14</v>
      </c>
      <c r="F195" s="61">
        <v>0.26900000000000002</v>
      </c>
    </row>
    <row r="196" spans="1:6" ht="29.25" customHeight="1" x14ac:dyDescent="0.45">
      <c r="A196" s="432">
        <v>178</v>
      </c>
      <c r="B196" s="59">
        <v>1018</v>
      </c>
      <c r="C196" s="60" t="s">
        <v>1785</v>
      </c>
      <c r="D196" s="91">
        <v>0.28999999999999998</v>
      </c>
      <c r="E196" s="160" t="s">
        <v>14</v>
      </c>
      <c r="F196" s="61">
        <v>0.27100000000000002</v>
      </c>
    </row>
    <row r="197" spans="1:6" ht="29.25" customHeight="1" x14ac:dyDescent="0.45">
      <c r="A197" s="432">
        <v>179</v>
      </c>
      <c r="B197" s="59">
        <v>1019</v>
      </c>
      <c r="C197" s="60" t="s">
        <v>1786</v>
      </c>
      <c r="D197" s="91">
        <v>0.85</v>
      </c>
      <c r="E197" s="160" t="s">
        <v>14</v>
      </c>
      <c r="F197" s="61">
        <v>0.78800000000000003</v>
      </c>
    </row>
    <row r="198" spans="1:6" ht="29.25" customHeight="1" x14ac:dyDescent="0.45">
      <c r="A198" s="432">
        <v>180</v>
      </c>
      <c r="B198" s="59">
        <v>1020</v>
      </c>
      <c r="C198" s="60" t="s">
        <v>1787</v>
      </c>
      <c r="D198" s="91">
        <v>0.21</v>
      </c>
      <c r="E198" s="160" t="s">
        <v>14</v>
      </c>
      <c r="F198" s="61">
        <v>0.20399999999999999</v>
      </c>
    </row>
    <row r="199" spans="1:6" ht="29.25" customHeight="1" x14ac:dyDescent="0.45">
      <c r="A199" s="432">
        <v>181</v>
      </c>
      <c r="B199" s="59">
        <v>1022</v>
      </c>
      <c r="C199" s="60" t="s">
        <v>1788</v>
      </c>
      <c r="D199" s="91">
        <v>0.38</v>
      </c>
      <c r="E199" s="160" t="s">
        <v>14</v>
      </c>
      <c r="F199" s="61">
        <v>0.245</v>
      </c>
    </row>
    <row r="200" spans="1:6" ht="29.25" customHeight="1" x14ac:dyDescent="0.45">
      <c r="A200" s="432">
        <v>182</v>
      </c>
      <c r="B200" s="59">
        <v>1023</v>
      </c>
      <c r="C200" s="60" t="s">
        <v>1789</v>
      </c>
      <c r="D200" s="91">
        <v>0.36</v>
      </c>
      <c r="E200" s="160" t="s">
        <v>14</v>
      </c>
      <c r="F200" s="61">
        <v>0.25</v>
      </c>
    </row>
    <row r="201" spans="1:6" ht="29.25" customHeight="1" x14ac:dyDescent="0.45">
      <c r="A201" s="432">
        <v>183</v>
      </c>
      <c r="B201" s="59">
        <v>1024</v>
      </c>
      <c r="C201" s="60" t="s">
        <v>1790</v>
      </c>
      <c r="D201" s="91">
        <v>0.2</v>
      </c>
      <c r="E201" s="160" t="s">
        <v>14</v>
      </c>
      <c r="F201" s="61">
        <v>9.8000000000000004E-2</v>
      </c>
    </row>
    <row r="202" spans="1:6" ht="29.25" customHeight="1" x14ac:dyDescent="0.45">
      <c r="A202" s="432">
        <v>184</v>
      </c>
      <c r="B202" s="59">
        <v>1025</v>
      </c>
      <c r="C202" s="60" t="s">
        <v>1791</v>
      </c>
      <c r="D202" s="91">
        <v>0.12</v>
      </c>
      <c r="E202" s="160" t="s">
        <v>14</v>
      </c>
      <c r="F202" s="61">
        <v>0.114</v>
      </c>
    </row>
    <row r="203" spans="1:6" ht="29.25" customHeight="1" x14ac:dyDescent="0.45">
      <c r="A203" s="432">
        <v>185</v>
      </c>
      <c r="B203" s="59">
        <v>1026</v>
      </c>
      <c r="C203" s="60" t="s">
        <v>1792</v>
      </c>
      <c r="D203" s="91">
        <v>0.8</v>
      </c>
      <c r="E203" s="160" t="s">
        <v>14</v>
      </c>
      <c r="F203" s="61">
        <v>0.74099999999999999</v>
      </c>
    </row>
    <row r="204" spans="1:6" ht="29.25" customHeight="1" x14ac:dyDescent="0.45">
      <c r="A204" s="432">
        <v>186</v>
      </c>
      <c r="B204" s="59">
        <v>1027</v>
      </c>
      <c r="C204" s="60" t="s">
        <v>1793</v>
      </c>
      <c r="D204" s="91">
        <v>0.35</v>
      </c>
      <c r="E204" s="160" t="s">
        <v>14</v>
      </c>
      <c r="F204" s="61">
        <v>0.31900000000000001</v>
      </c>
    </row>
    <row r="205" spans="1:6" ht="29.25" customHeight="1" x14ac:dyDescent="0.45">
      <c r="A205" s="432">
        <v>187</v>
      </c>
      <c r="B205" s="59">
        <v>1028</v>
      </c>
      <c r="C205" s="60" t="s">
        <v>1794</v>
      </c>
      <c r="D205" s="91">
        <v>0.39</v>
      </c>
      <c r="E205" s="160" t="s">
        <v>14</v>
      </c>
      <c r="F205" s="61">
        <v>0.38400000000000001</v>
      </c>
    </row>
    <row r="206" spans="1:6" ht="29.25" customHeight="1" x14ac:dyDescent="0.45">
      <c r="A206" s="432">
        <v>188</v>
      </c>
      <c r="B206" s="59">
        <v>1029</v>
      </c>
      <c r="C206" s="60" t="s">
        <v>1795</v>
      </c>
      <c r="D206" s="91">
        <v>0.5</v>
      </c>
      <c r="E206" s="160" t="s">
        <v>14</v>
      </c>
      <c r="F206" s="61">
        <v>0.38200000000000001</v>
      </c>
    </row>
    <row r="207" spans="1:6" ht="29.25" customHeight="1" x14ac:dyDescent="0.5">
      <c r="A207" s="432">
        <v>189</v>
      </c>
      <c r="B207" s="54">
        <v>1031</v>
      </c>
      <c r="C207" s="53" t="s">
        <v>1796</v>
      </c>
      <c r="D207" s="54">
        <v>0.40600000000000003</v>
      </c>
      <c r="E207" s="160" t="s">
        <v>14</v>
      </c>
      <c r="F207" s="92">
        <v>0.40600000000000003</v>
      </c>
    </row>
    <row r="208" spans="1:6" ht="29.25" customHeight="1" x14ac:dyDescent="0.5">
      <c r="A208" s="432">
        <v>190</v>
      </c>
      <c r="B208" s="54">
        <v>1032</v>
      </c>
      <c r="C208" s="53" t="s">
        <v>1797</v>
      </c>
      <c r="D208" s="54">
        <v>0.48699999999999999</v>
      </c>
      <c r="E208" s="160" t="s">
        <v>14</v>
      </c>
      <c r="F208" s="92">
        <v>0.48699999999999999</v>
      </c>
    </row>
    <row r="209" spans="1:6" ht="29.25" customHeight="1" x14ac:dyDescent="0.45">
      <c r="A209" s="432">
        <v>191</v>
      </c>
      <c r="B209" s="59">
        <v>1070</v>
      </c>
      <c r="C209" s="60" t="s">
        <v>1798</v>
      </c>
      <c r="D209" s="91">
        <v>0.18</v>
      </c>
      <c r="E209" s="160" t="s">
        <v>14</v>
      </c>
      <c r="F209" s="61">
        <v>0.16</v>
      </c>
    </row>
    <row r="210" spans="1:6" ht="29.25" customHeight="1" x14ac:dyDescent="0.45">
      <c r="A210" s="432">
        <v>192</v>
      </c>
      <c r="B210" s="59">
        <v>1071</v>
      </c>
      <c r="C210" s="60" t="s">
        <v>1799</v>
      </c>
      <c r="D210" s="91">
        <v>0.17</v>
      </c>
      <c r="E210" s="160" t="s">
        <v>14</v>
      </c>
      <c r="F210" s="61">
        <v>0.156</v>
      </c>
    </row>
    <row r="211" spans="1:6" ht="29.25" customHeight="1" x14ac:dyDescent="0.45">
      <c r="A211" s="432">
        <v>193</v>
      </c>
      <c r="B211" s="59">
        <v>1073</v>
      </c>
      <c r="C211" s="60" t="s">
        <v>1800</v>
      </c>
      <c r="D211" s="91">
        <v>7.0000000000000007E-2</v>
      </c>
      <c r="E211" s="160" t="s">
        <v>14</v>
      </c>
      <c r="F211" s="61">
        <v>5.7000000000000002E-2</v>
      </c>
    </row>
    <row r="212" spans="1:6" ht="29.25" customHeight="1" x14ac:dyDescent="0.45">
      <c r="A212" s="432">
        <v>194</v>
      </c>
      <c r="B212" s="59">
        <v>1074</v>
      </c>
      <c r="C212" s="60" t="s">
        <v>1801</v>
      </c>
      <c r="D212" s="91">
        <v>7.2999999999999995E-2</v>
      </c>
      <c r="E212" s="160" t="s">
        <v>14</v>
      </c>
      <c r="F212" s="61">
        <v>7.2999999999999995E-2</v>
      </c>
    </row>
    <row r="213" spans="1:6" ht="29.25" customHeight="1" x14ac:dyDescent="0.45">
      <c r="A213" s="432">
        <v>195</v>
      </c>
      <c r="B213" s="59">
        <v>1080</v>
      </c>
      <c r="C213" s="90" t="s">
        <v>1802</v>
      </c>
      <c r="D213" s="91">
        <v>0.28000000000000003</v>
      </c>
      <c r="E213" s="160" t="s">
        <v>14</v>
      </c>
      <c r="F213" s="73">
        <v>0.25800000000000001</v>
      </c>
    </row>
    <row r="214" spans="1:6" ht="29.25" customHeight="1" x14ac:dyDescent="0.45">
      <c r="A214" s="432">
        <v>196</v>
      </c>
      <c r="B214" s="59">
        <v>1081</v>
      </c>
      <c r="C214" s="90" t="s">
        <v>1803</v>
      </c>
      <c r="D214" s="91">
        <v>0.15</v>
      </c>
      <c r="E214" s="160" t="s">
        <v>14</v>
      </c>
      <c r="F214" s="73">
        <v>0.14099999999999999</v>
      </c>
    </row>
    <row r="215" spans="1:6" ht="29.25" customHeight="1" x14ac:dyDescent="0.45">
      <c r="A215" s="432">
        <v>197</v>
      </c>
      <c r="B215" s="59">
        <v>1082</v>
      </c>
      <c r="C215" s="90" t="s">
        <v>1804</v>
      </c>
      <c r="D215" s="91">
        <v>0.7</v>
      </c>
      <c r="E215" s="160" t="s">
        <v>14</v>
      </c>
      <c r="F215" s="73">
        <v>7.1999999999999995E-2</v>
      </c>
    </row>
    <row r="216" spans="1:6" ht="29.25" customHeight="1" x14ac:dyDescent="0.45">
      <c r="A216" s="432">
        <v>198</v>
      </c>
      <c r="B216" s="59">
        <v>1083</v>
      </c>
      <c r="C216" s="90" t="s">
        <v>1805</v>
      </c>
      <c r="D216" s="91">
        <v>0.42099999999999999</v>
      </c>
      <c r="E216" s="160" t="s">
        <v>14</v>
      </c>
      <c r="F216" s="73">
        <v>0.42099999999999999</v>
      </c>
    </row>
    <row r="217" spans="1:6" ht="29.25" customHeight="1" x14ac:dyDescent="0.45">
      <c r="A217" s="432">
        <v>199</v>
      </c>
      <c r="B217" s="59">
        <v>1084</v>
      </c>
      <c r="C217" s="90" t="s">
        <v>1806</v>
      </c>
      <c r="D217" s="91">
        <v>0.85</v>
      </c>
      <c r="E217" s="160" t="s">
        <v>14</v>
      </c>
      <c r="F217" s="73">
        <v>0.81</v>
      </c>
    </row>
    <row r="218" spans="1:6" ht="29.25" customHeight="1" x14ac:dyDescent="0.45">
      <c r="A218" s="432">
        <v>200</v>
      </c>
      <c r="B218" s="59">
        <v>1085</v>
      </c>
      <c r="C218" s="90" t="s">
        <v>1807</v>
      </c>
      <c r="D218" s="91">
        <v>0.12</v>
      </c>
      <c r="E218" s="160" t="s">
        <v>14</v>
      </c>
      <c r="F218" s="73">
        <v>0.11700000000000001</v>
      </c>
    </row>
    <row r="219" spans="1:6" ht="29.25" customHeight="1" x14ac:dyDescent="0.45">
      <c r="A219" s="432">
        <v>201</v>
      </c>
      <c r="B219" s="59">
        <v>1086</v>
      </c>
      <c r="C219" s="90" t="s">
        <v>1808</v>
      </c>
      <c r="D219" s="91">
        <v>0.26</v>
      </c>
      <c r="E219" s="160" t="s">
        <v>14</v>
      </c>
      <c r="F219" s="73">
        <v>0.245</v>
      </c>
    </row>
    <row r="220" spans="1:6" ht="29.25" customHeight="1" x14ac:dyDescent="0.45">
      <c r="A220" s="432">
        <v>202</v>
      </c>
      <c r="B220" s="59">
        <v>1087</v>
      </c>
      <c r="C220" s="90" t="s">
        <v>1809</v>
      </c>
      <c r="D220" s="91">
        <v>0.28999999999999998</v>
      </c>
      <c r="E220" s="160" t="s">
        <v>14</v>
      </c>
      <c r="F220" s="73">
        <v>0.27500000000000002</v>
      </c>
    </row>
    <row r="221" spans="1:6" ht="29.25" customHeight="1" x14ac:dyDescent="0.45">
      <c r="A221" s="432">
        <v>203</v>
      </c>
      <c r="B221" s="59">
        <v>1088</v>
      </c>
      <c r="C221" s="90" t="s">
        <v>1810</v>
      </c>
      <c r="D221" s="91">
        <v>0.35</v>
      </c>
      <c r="E221" s="160" t="s">
        <v>14</v>
      </c>
      <c r="F221" s="73">
        <v>0.33900000000000002</v>
      </c>
    </row>
    <row r="222" spans="1:6" ht="29.25" customHeight="1" x14ac:dyDescent="0.45">
      <c r="A222" s="432">
        <v>204</v>
      </c>
      <c r="B222" s="59">
        <v>1089</v>
      </c>
      <c r="C222" s="90" t="s">
        <v>1811</v>
      </c>
      <c r="D222" s="91">
        <v>0.51</v>
      </c>
      <c r="E222" s="160" t="s">
        <v>14</v>
      </c>
      <c r="F222" s="73">
        <v>0.46300000000000002</v>
      </c>
    </row>
    <row r="223" spans="1:6" ht="29.25" customHeight="1" x14ac:dyDescent="0.45">
      <c r="A223" s="432">
        <v>205</v>
      </c>
      <c r="B223" s="59">
        <v>1090</v>
      </c>
      <c r="C223" s="60" t="s">
        <v>1812</v>
      </c>
      <c r="D223" s="91">
        <v>0.24</v>
      </c>
      <c r="E223" s="160" t="s">
        <v>14</v>
      </c>
      <c r="F223" s="61">
        <v>0.216</v>
      </c>
    </row>
    <row r="224" spans="1:6" ht="29.25" customHeight="1" x14ac:dyDescent="0.45">
      <c r="A224" s="432">
        <v>206</v>
      </c>
      <c r="B224" s="59">
        <v>1091</v>
      </c>
      <c r="C224" s="60" t="s">
        <v>1813</v>
      </c>
      <c r="D224" s="91">
        <v>0.15</v>
      </c>
      <c r="E224" s="160" t="s">
        <v>14</v>
      </c>
      <c r="F224" s="61">
        <v>0.114</v>
      </c>
    </row>
    <row r="225" spans="1:8" ht="29.25" customHeight="1" x14ac:dyDescent="0.45">
      <c r="A225" s="432">
        <v>207</v>
      </c>
      <c r="B225" s="59">
        <v>1092</v>
      </c>
      <c r="C225" s="60" t="s">
        <v>1814</v>
      </c>
      <c r="D225" s="91">
        <v>0.42</v>
      </c>
      <c r="E225" s="160" t="s">
        <v>14</v>
      </c>
      <c r="F225" s="61">
        <v>0.14099999999999999</v>
      </c>
    </row>
    <row r="226" spans="1:8" ht="29.25" customHeight="1" x14ac:dyDescent="0.45">
      <c r="A226" s="432">
        <v>208</v>
      </c>
      <c r="B226" s="59">
        <v>1093</v>
      </c>
      <c r="C226" s="60" t="s">
        <v>1815</v>
      </c>
      <c r="D226" s="91">
        <v>0.12</v>
      </c>
      <c r="E226" s="160" t="s">
        <v>14</v>
      </c>
      <c r="F226" s="61">
        <v>0.107</v>
      </c>
    </row>
    <row r="227" spans="1:8" ht="29.25" customHeight="1" x14ac:dyDescent="0.45">
      <c r="A227" s="432">
        <v>209</v>
      </c>
      <c r="B227" s="59">
        <v>1238</v>
      </c>
      <c r="C227" s="60" t="s">
        <v>1816</v>
      </c>
      <c r="D227" s="91">
        <v>0.85</v>
      </c>
      <c r="E227" s="160" t="s">
        <v>14</v>
      </c>
      <c r="F227" s="61">
        <v>0.78700000000000003</v>
      </c>
    </row>
    <row r="228" spans="1:8" ht="29.25" customHeight="1" x14ac:dyDescent="0.45">
      <c r="A228" s="432">
        <v>210</v>
      </c>
      <c r="B228" s="59">
        <v>1239</v>
      </c>
      <c r="C228" s="60" t="s">
        <v>1817</v>
      </c>
      <c r="D228" s="91">
        <v>0.4</v>
      </c>
      <c r="E228" s="160" t="s">
        <v>14</v>
      </c>
      <c r="F228" s="61">
        <v>0.152</v>
      </c>
      <c r="H228" s="372">
        <f>SUM(F19:F228)</f>
        <v>91.711999999999961</v>
      </c>
    </row>
    <row r="229" spans="1:8" ht="29.25" customHeight="1" x14ac:dyDescent="0.45">
      <c r="A229" s="59"/>
      <c r="B229" s="552" t="s">
        <v>107</v>
      </c>
      <c r="C229" s="553"/>
      <c r="D229" s="553"/>
      <c r="E229" s="554"/>
      <c r="F229" s="66">
        <f>SUM(F19:F228)</f>
        <v>91.711999999999961</v>
      </c>
    </row>
    <row r="230" spans="1:8" ht="15.75" x14ac:dyDescent="0.45">
      <c r="A230" s="448"/>
      <c r="B230" s="449"/>
      <c r="C230" s="621" t="s">
        <v>3070</v>
      </c>
      <c r="D230" s="621"/>
      <c r="E230" s="621"/>
      <c r="F230" s="195">
        <f>F13+F17+F229</f>
        <v>289.65099999999995</v>
      </c>
    </row>
    <row r="231" spans="1:8" ht="20.65" customHeight="1" x14ac:dyDescent="0.5">
      <c r="A231" s="613" t="s">
        <v>278</v>
      </c>
      <c r="B231" s="614"/>
      <c r="C231" s="614"/>
      <c r="D231" s="614"/>
      <c r="E231" s="614"/>
      <c r="F231" s="615"/>
    </row>
    <row r="232" spans="1:8" s="510" customFormat="1" ht="23.25" customHeight="1" x14ac:dyDescent="0.45">
      <c r="A232" s="107">
        <v>1</v>
      </c>
      <c r="B232" s="107"/>
      <c r="C232" s="41" t="s">
        <v>1818</v>
      </c>
      <c r="D232" s="278">
        <v>0.08</v>
      </c>
      <c r="E232" s="107" t="s">
        <v>14</v>
      </c>
      <c r="F232" s="488">
        <v>0.08</v>
      </c>
    </row>
    <row r="233" spans="1:8" s="510" customFormat="1" ht="23.25" customHeight="1" x14ac:dyDescent="0.45">
      <c r="A233" s="107">
        <v>2</v>
      </c>
      <c r="B233" s="107"/>
      <c r="C233" s="41" t="s">
        <v>1819</v>
      </c>
      <c r="D233" s="278">
        <v>0.4</v>
      </c>
      <c r="E233" s="107" t="s">
        <v>14</v>
      </c>
      <c r="F233" s="488">
        <v>0.4</v>
      </c>
    </row>
    <row r="234" spans="1:8" s="510" customFormat="1" ht="23.25" customHeight="1" x14ac:dyDescent="0.45">
      <c r="A234" s="107">
        <v>3</v>
      </c>
      <c r="B234" s="107"/>
      <c r="C234" s="41" t="s">
        <v>1820</v>
      </c>
      <c r="D234" s="278">
        <v>0.85</v>
      </c>
      <c r="E234" s="107" t="s">
        <v>14</v>
      </c>
      <c r="F234" s="488">
        <v>0.85</v>
      </c>
    </row>
    <row r="235" spans="1:8" s="510" customFormat="1" ht="23.25" customHeight="1" x14ac:dyDescent="0.45">
      <c r="A235" s="107">
        <v>4</v>
      </c>
      <c r="B235" s="107"/>
      <c r="C235" s="41" t="s">
        <v>1821</v>
      </c>
      <c r="D235" s="278">
        <v>0.05</v>
      </c>
      <c r="E235" s="107" t="s">
        <v>14</v>
      </c>
      <c r="F235" s="488">
        <v>0.05</v>
      </c>
    </row>
    <row r="236" spans="1:8" s="510" customFormat="1" ht="23.25" customHeight="1" x14ac:dyDescent="0.45">
      <c r="A236" s="107">
        <v>5</v>
      </c>
      <c r="B236" s="107"/>
      <c r="C236" s="41" t="s">
        <v>1822</v>
      </c>
      <c r="D236" s="278">
        <v>0.03</v>
      </c>
      <c r="E236" s="107" t="s">
        <v>14</v>
      </c>
      <c r="F236" s="488">
        <v>0.03</v>
      </c>
    </row>
    <row r="237" spans="1:8" s="510" customFormat="1" ht="23.25" customHeight="1" x14ac:dyDescent="0.45">
      <c r="A237" s="107">
        <v>6</v>
      </c>
      <c r="B237" s="107"/>
      <c r="C237" s="41" t="s">
        <v>1823</v>
      </c>
      <c r="D237" s="278">
        <v>0.02</v>
      </c>
      <c r="E237" s="107" t="s">
        <v>14</v>
      </c>
      <c r="F237" s="488">
        <v>0.02</v>
      </c>
    </row>
    <row r="238" spans="1:8" s="510" customFormat="1" ht="23.25" customHeight="1" x14ac:dyDescent="0.45">
      <c r="A238" s="107">
        <v>7</v>
      </c>
      <c r="B238" s="107"/>
      <c r="C238" s="41" t="s">
        <v>1824</v>
      </c>
      <c r="D238" s="278">
        <v>0.03</v>
      </c>
      <c r="E238" s="107" t="s">
        <v>14</v>
      </c>
      <c r="F238" s="488">
        <v>0.03</v>
      </c>
    </row>
    <row r="239" spans="1:8" s="510" customFormat="1" ht="23.25" customHeight="1" x14ac:dyDescent="0.45">
      <c r="A239" s="107">
        <v>8</v>
      </c>
      <c r="B239" s="107"/>
      <c r="C239" s="41" t="s">
        <v>1825</v>
      </c>
      <c r="D239" s="278">
        <v>0.12</v>
      </c>
      <c r="E239" s="107" t="s">
        <v>14</v>
      </c>
      <c r="F239" s="488">
        <v>0.12</v>
      </c>
    </row>
    <row r="240" spans="1:8" s="510" customFormat="1" ht="23.25" customHeight="1" x14ac:dyDescent="0.45">
      <c r="A240" s="107">
        <v>9</v>
      </c>
      <c r="B240" s="107"/>
      <c r="C240" s="41" t="s">
        <v>1826</v>
      </c>
      <c r="D240" s="278">
        <v>0.06</v>
      </c>
      <c r="E240" s="107" t="s">
        <v>14</v>
      </c>
      <c r="F240" s="488">
        <v>0.06</v>
      </c>
    </row>
    <row r="241" spans="1:6" s="510" customFormat="1" ht="23.25" customHeight="1" x14ac:dyDescent="0.45">
      <c r="A241" s="107">
        <v>10</v>
      </c>
      <c r="B241" s="107"/>
      <c r="C241" s="41" t="s">
        <v>1827</v>
      </c>
      <c r="D241" s="278">
        <v>0.1</v>
      </c>
      <c r="E241" s="107" t="s">
        <v>14</v>
      </c>
      <c r="F241" s="488">
        <v>0.1</v>
      </c>
    </row>
    <row r="242" spans="1:6" s="510" customFormat="1" ht="23.25" customHeight="1" x14ac:dyDescent="0.45">
      <c r="A242" s="107">
        <v>11</v>
      </c>
      <c r="B242" s="107"/>
      <c r="C242" s="41" t="s">
        <v>1828</v>
      </c>
      <c r="D242" s="278">
        <v>0.5</v>
      </c>
      <c r="E242" s="107" t="s">
        <v>14</v>
      </c>
      <c r="F242" s="488">
        <v>0.5</v>
      </c>
    </row>
    <row r="243" spans="1:6" s="510" customFormat="1" ht="23.25" customHeight="1" x14ac:dyDescent="0.45">
      <c r="A243" s="107">
        <v>12</v>
      </c>
      <c r="B243" s="107"/>
      <c r="C243" s="41" t="s">
        <v>1829</v>
      </c>
      <c r="D243" s="278">
        <v>0.45</v>
      </c>
      <c r="E243" s="107" t="s">
        <v>14</v>
      </c>
      <c r="F243" s="488">
        <v>0.45</v>
      </c>
    </row>
    <row r="244" spans="1:6" s="511" customFormat="1" ht="23.25" customHeight="1" x14ac:dyDescent="0.45">
      <c r="A244" s="107">
        <v>13</v>
      </c>
      <c r="B244" s="107"/>
      <c r="C244" s="41" t="s">
        <v>1830</v>
      </c>
      <c r="D244" s="278">
        <v>0.15</v>
      </c>
      <c r="E244" s="107" t="s">
        <v>14</v>
      </c>
      <c r="F244" s="488">
        <v>0.15</v>
      </c>
    </row>
    <row r="245" spans="1:6" s="511" customFormat="1" ht="23.25" customHeight="1" x14ac:dyDescent="0.45">
      <c r="A245" s="107">
        <v>14</v>
      </c>
      <c r="B245" s="107"/>
      <c r="C245" s="41" t="s">
        <v>1831</v>
      </c>
      <c r="D245" s="278">
        <v>1</v>
      </c>
      <c r="E245" s="107" t="s">
        <v>14</v>
      </c>
      <c r="F245" s="488">
        <v>1</v>
      </c>
    </row>
    <row r="246" spans="1:6" s="511" customFormat="1" ht="23.25" customHeight="1" x14ac:dyDescent="0.45">
      <c r="A246" s="107">
        <v>15</v>
      </c>
      <c r="B246" s="107"/>
      <c r="C246" s="41" t="s">
        <v>1832</v>
      </c>
      <c r="D246" s="278">
        <v>0.7</v>
      </c>
      <c r="E246" s="107" t="s">
        <v>14</v>
      </c>
      <c r="F246" s="488">
        <v>0.7</v>
      </c>
    </row>
    <row r="247" spans="1:6" s="511" customFormat="1" ht="23.25" customHeight="1" x14ac:dyDescent="0.45">
      <c r="A247" s="107">
        <v>16</v>
      </c>
      <c r="B247" s="107"/>
      <c r="C247" s="41" t="s">
        <v>1833</v>
      </c>
      <c r="D247" s="278">
        <v>0.3</v>
      </c>
      <c r="E247" s="107" t="s">
        <v>14</v>
      </c>
      <c r="F247" s="488">
        <v>0.3</v>
      </c>
    </row>
    <row r="248" spans="1:6" s="511" customFormat="1" ht="23.25" customHeight="1" x14ac:dyDescent="0.45">
      <c r="A248" s="107">
        <v>17</v>
      </c>
      <c r="B248" s="107"/>
      <c r="C248" s="41" t="s">
        <v>1834</v>
      </c>
      <c r="D248" s="278">
        <v>0.4</v>
      </c>
      <c r="E248" s="107" t="s">
        <v>14</v>
      </c>
      <c r="F248" s="488">
        <v>0.4</v>
      </c>
    </row>
    <row r="249" spans="1:6" s="511" customFormat="1" ht="23.25" customHeight="1" x14ac:dyDescent="0.45">
      <c r="A249" s="107">
        <v>18</v>
      </c>
      <c r="B249" s="107"/>
      <c r="C249" s="41" t="s">
        <v>1835</v>
      </c>
      <c r="D249" s="278">
        <v>1.5</v>
      </c>
      <c r="E249" s="107" t="s">
        <v>14</v>
      </c>
      <c r="F249" s="488">
        <v>1.5</v>
      </c>
    </row>
    <row r="250" spans="1:6" s="511" customFormat="1" ht="23.25" customHeight="1" x14ac:dyDescent="0.45">
      <c r="A250" s="107">
        <v>19</v>
      </c>
      <c r="B250" s="107"/>
      <c r="C250" s="41" t="s">
        <v>1836</v>
      </c>
      <c r="D250" s="278">
        <v>0.3</v>
      </c>
      <c r="E250" s="107" t="s">
        <v>14</v>
      </c>
      <c r="F250" s="488">
        <v>0.3</v>
      </c>
    </row>
    <row r="251" spans="1:6" s="511" customFormat="1" ht="23.25" customHeight="1" x14ac:dyDescent="0.45">
      <c r="A251" s="107">
        <v>20</v>
      </c>
      <c r="B251" s="107"/>
      <c r="C251" s="41" t="s">
        <v>1837</v>
      </c>
      <c r="D251" s="278">
        <v>0.61</v>
      </c>
      <c r="E251" s="107" t="s">
        <v>14</v>
      </c>
      <c r="F251" s="488">
        <v>0.61</v>
      </c>
    </row>
    <row r="252" spans="1:6" s="511" customFormat="1" ht="23.25" customHeight="1" x14ac:dyDescent="0.45">
      <c r="A252" s="107">
        <v>21</v>
      </c>
      <c r="B252" s="107"/>
      <c r="C252" s="41" t="s">
        <v>1838</v>
      </c>
      <c r="D252" s="278">
        <v>0.23599999999999999</v>
      </c>
      <c r="E252" s="107" t="s">
        <v>14</v>
      </c>
      <c r="F252" s="488">
        <v>0.23599999999999999</v>
      </c>
    </row>
    <row r="253" spans="1:6" s="511" customFormat="1" ht="23.25" customHeight="1" x14ac:dyDescent="0.45">
      <c r="A253" s="107">
        <v>22</v>
      </c>
      <c r="B253" s="107"/>
      <c r="C253" s="41" t="s">
        <v>1839</v>
      </c>
      <c r="D253" s="278">
        <v>0.65</v>
      </c>
      <c r="E253" s="107" t="s">
        <v>14</v>
      </c>
      <c r="F253" s="488">
        <v>0.65</v>
      </c>
    </row>
    <row r="254" spans="1:6" s="27" customFormat="1" ht="23.25" customHeight="1" x14ac:dyDescent="0.45">
      <c r="A254" s="160"/>
      <c r="B254" s="160"/>
      <c r="C254" s="552" t="s">
        <v>107</v>
      </c>
      <c r="D254" s="553"/>
      <c r="E254" s="554"/>
      <c r="F254" s="66">
        <f>SUM(F232:F253)</f>
        <v>8.5359999999999996</v>
      </c>
    </row>
    <row r="255" spans="1:6" s="27" customFormat="1" ht="18.75" customHeight="1" x14ac:dyDescent="0.45">
      <c r="A255" s="160"/>
      <c r="B255" s="160"/>
      <c r="C255" s="552" t="s">
        <v>238</v>
      </c>
      <c r="D255" s="553"/>
      <c r="E255" s="554"/>
      <c r="F255" s="66">
        <f>F230+F254</f>
        <v>298.18699999999995</v>
      </c>
    </row>
    <row r="256" spans="1:6" s="27" customFormat="1" ht="18.75" customHeight="1" x14ac:dyDescent="0.45">
      <c r="B256" s="28"/>
      <c r="C256" s="153"/>
      <c r="D256" s="29"/>
      <c r="F256" s="29"/>
    </row>
    <row r="257" spans="4:6" ht="15.75" customHeight="1" x14ac:dyDescent="0.45">
      <c r="D257" s="155"/>
      <c r="E257" s="129"/>
    </row>
    <row r="258" spans="4:6" ht="14.25" x14ac:dyDescent="0.45">
      <c r="D258" s="29"/>
      <c r="F258" s="29"/>
    </row>
    <row r="259" spans="4:6" ht="14.25" x14ac:dyDescent="0.45">
      <c r="D259" s="29"/>
      <c r="F259" s="29"/>
    </row>
    <row r="260" spans="4:6" ht="14.25" x14ac:dyDescent="0.45">
      <c r="D260" s="29"/>
      <c r="F260" s="29"/>
    </row>
    <row r="261" spans="4:6" ht="14.25" x14ac:dyDescent="0.45">
      <c r="D261" s="29"/>
      <c r="F261" s="29"/>
    </row>
    <row r="262" spans="4:6" ht="14.25" x14ac:dyDescent="0.45">
      <c r="D262" s="29"/>
      <c r="F262" s="29"/>
    </row>
  </sheetData>
  <mergeCells count="9">
    <mergeCell ref="B229:E229"/>
    <mergeCell ref="A1:F1"/>
    <mergeCell ref="A231:F231"/>
    <mergeCell ref="C254:E254"/>
    <mergeCell ref="C255:E255"/>
    <mergeCell ref="A11:F11"/>
    <mergeCell ref="A14:F14"/>
    <mergeCell ref="A18:F18"/>
    <mergeCell ref="C230:E2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&amp;CPage &amp;P&amp;RLUNGLEI DIVISION-I</oddFooter>
  </headerFooter>
  <rowBreaks count="1" manualBreakCount="1">
    <brk id="22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0"/>
  <sheetViews>
    <sheetView view="pageBreakPreview" zoomScaleNormal="100" zoomScaleSheetLayoutView="100" workbookViewId="0">
      <pane ySplit="2" topLeftCell="A102" activePane="bottomLeft" state="frozen"/>
      <selection pane="bottomLeft" activeCell="D19" sqref="D19"/>
    </sheetView>
  </sheetViews>
  <sheetFormatPr defaultColWidth="8.85546875" defaultRowHeight="15" x14ac:dyDescent="0.25"/>
  <cols>
    <col min="1" max="1" width="7.28515625" customWidth="1"/>
    <col min="2" max="2" width="7.5703125" style="128" customWidth="1"/>
    <col min="3" max="3" width="48.85546875" customWidth="1"/>
    <col min="4" max="4" width="11.5703125" style="128" customWidth="1"/>
    <col min="5" max="5" width="10.5703125" style="212" customWidth="1"/>
    <col min="6" max="6" width="18.42578125" style="128" customWidth="1"/>
  </cols>
  <sheetData>
    <row r="1" spans="1:57" s="9" customFormat="1" ht="21" x14ac:dyDescent="0.45">
      <c r="A1" s="626" t="s">
        <v>3054</v>
      </c>
      <c r="B1" s="626"/>
      <c r="C1" s="626"/>
      <c r="D1" s="626"/>
      <c r="E1" s="626"/>
      <c r="F1" s="30"/>
    </row>
    <row r="2" spans="1:57" s="10" customFormat="1" ht="63" customHeight="1" x14ac:dyDescent="0.45">
      <c r="A2" s="80" t="s">
        <v>641</v>
      </c>
      <c r="B2" s="80" t="s">
        <v>99</v>
      </c>
      <c r="C2" s="13" t="s">
        <v>283</v>
      </c>
      <c r="D2" s="80" t="s">
        <v>103</v>
      </c>
      <c r="E2" s="13" t="s">
        <v>2765</v>
      </c>
      <c r="F2" s="30"/>
    </row>
    <row r="3" spans="1:57" ht="15.75" x14ac:dyDescent="0.45">
      <c r="A3" s="430">
        <v>1</v>
      </c>
      <c r="B3" s="440"/>
      <c r="C3" s="440" t="s">
        <v>3084</v>
      </c>
      <c r="D3" s="406"/>
      <c r="E3" s="436"/>
      <c r="F3"/>
    </row>
    <row r="4" spans="1:57" ht="15.75" x14ac:dyDescent="0.45">
      <c r="A4" s="432">
        <f>A3+1</f>
        <v>2</v>
      </c>
      <c r="B4" s="440"/>
      <c r="C4" s="440" t="s">
        <v>3085</v>
      </c>
      <c r="D4" s="406"/>
      <c r="E4" s="436"/>
      <c r="F4"/>
    </row>
    <row r="5" spans="1:57" ht="15.75" x14ac:dyDescent="0.45">
      <c r="A5" s="432">
        <f t="shared" ref="A5:A9" si="0">A4+1</f>
        <v>3</v>
      </c>
      <c r="B5" s="90"/>
      <c r="C5" s="90" t="s">
        <v>3086</v>
      </c>
      <c r="D5" s="406"/>
      <c r="E5" s="435"/>
      <c r="F5"/>
    </row>
    <row r="6" spans="1:57" ht="15.75" x14ac:dyDescent="0.45">
      <c r="A6" s="432">
        <f t="shared" si="0"/>
        <v>4</v>
      </c>
      <c r="B6" s="90"/>
      <c r="C6" s="90" t="s">
        <v>3087</v>
      </c>
      <c r="D6" s="406"/>
      <c r="E6" s="435">
        <f>E14</f>
        <v>30.068999999999999</v>
      </c>
      <c r="F6"/>
    </row>
    <row r="7" spans="1:57" ht="15.75" x14ac:dyDescent="0.45">
      <c r="A7" s="432">
        <f t="shared" si="0"/>
        <v>5</v>
      </c>
      <c r="B7" s="90"/>
      <c r="C7" s="90" t="s">
        <v>3088</v>
      </c>
      <c r="D7" s="406"/>
      <c r="E7" s="435">
        <f>E86+E89+E92</f>
        <v>159.733</v>
      </c>
      <c r="F7"/>
    </row>
    <row r="8" spans="1:57" ht="15.75" x14ac:dyDescent="0.45">
      <c r="A8" s="432">
        <f t="shared" si="0"/>
        <v>6</v>
      </c>
      <c r="B8" s="90"/>
      <c r="C8" s="90" t="s">
        <v>377</v>
      </c>
      <c r="D8" s="406"/>
      <c r="E8" s="435"/>
      <c r="F8"/>
    </row>
    <row r="9" spans="1:57" ht="15.75" x14ac:dyDescent="0.45">
      <c r="A9" s="432">
        <f t="shared" si="0"/>
        <v>7</v>
      </c>
      <c r="B9" s="90"/>
      <c r="C9" s="90" t="s">
        <v>596</v>
      </c>
      <c r="D9" s="406"/>
      <c r="E9" s="435">
        <f>E76</f>
        <v>28.305999999999997</v>
      </c>
      <c r="F9"/>
    </row>
    <row r="10" spans="1:57" ht="25.15" customHeight="1" x14ac:dyDescent="0.45">
      <c r="A10" s="432"/>
      <c r="B10" s="90"/>
      <c r="C10" s="90"/>
      <c r="D10" s="80" t="s">
        <v>107</v>
      </c>
      <c r="E10" s="74">
        <f>SUM(E3:E9)</f>
        <v>218.108</v>
      </c>
      <c r="F10"/>
    </row>
    <row r="11" spans="1:57" ht="25.15" customHeight="1" x14ac:dyDescent="0.45">
      <c r="A11" s="573" t="s">
        <v>3087</v>
      </c>
      <c r="B11" s="574"/>
      <c r="C11" s="574"/>
      <c r="D11" s="574"/>
      <c r="E11" s="575"/>
      <c r="F11"/>
    </row>
    <row r="12" spans="1:57" s="516" customFormat="1" ht="31.5" x14ac:dyDescent="0.5">
      <c r="A12" s="63">
        <v>1</v>
      </c>
      <c r="B12" s="63">
        <v>838</v>
      </c>
      <c r="C12" s="112" t="s">
        <v>1840</v>
      </c>
      <c r="D12" s="63" t="s">
        <v>9</v>
      </c>
      <c r="E12" s="542">
        <v>29.817</v>
      </c>
      <c r="F12" s="543"/>
    </row>
    <row r="13" spans="1:57" s="198" customFormat="1" ht="31.5" x14ac:dyDescent="0.5">
      <c r="A13" s="432">
        <v>2</v>
      </c>
      <c r="B13" s="432">
        <v>785</v>
      </c>
      <c r="C13" s="53" t="s">
        <v>1841</v>
      </c>
      <c r="D13" s="432" t="s">
        <v>9</v>
      </c>
      <c r="E13" s="435">
        <v>0.252</v>
      </c>
      <c r="F13" s="19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s="198" customFormat="1" ht="15.75" x14ac:dyDescent="0.5">
      <c r="A14" s="52"/>
      <c r="B14" s="52"/>
      <c r="C14" s="53"/>
      <c r="D14" s="80" t="s">
        <v>107</v>
      </c>
      <c r="E14" s="74">
        <f>SUM(E12:E13)</f>
        <v>30.068999999999999</v>
      </c>
      <c r="F14" s="19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198" customFormat="1" ht="15.75" x14ac:dyDescent="0.5">
      <c r="A15" s="628" t="s">
        <v>596</v>
      </c>
      <c r="B15" s="629"/>
      <c r="C15" s="629"/>
      <c r="D15" s="629"/>
      <c r="E15" s="632"/>
      <c r="F15" s="19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s="188" customFormat="1" ht="31.5" x14ac:dyDescent="0.5">
      <c r="A16" s="432">
        <v>1</v>
      </c>
      <c r="B16" s="432">
        <v>789</v>
      </c>
      <c r="C16" s="53" t="s">
        <v>1842</v>
      </c>
      <c r="D16" s="432" t="s">
        <v>14</v>
      </c>
      <c r="E16" s="432">
        <v>1.03</v>
      </c>
      <c r="F16" s="19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s="188" customFormat="1" ht="15.75" x14ac:dyDescent="0.5">
      <c r="A17" s="432">
        <v>2</v>
      </c>
      <c r="B17" s="432">
        <v>790</v>
      </c>
      <c r="C17" s="53" t="s">
        <v>1843</v>
      </c>
      <c r="D17" s="432" t="s">
        <v>14</v>
      </c>
      <c r="E17" s="435">
        <v>0.16</v>
      </c>
      <c r="F17" s="19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188" customFormat="1" ht="31.5" x14ac:dyDescent="0.5">
      <c r="A18" s="432">
        <v>3</v>
      </c>
      <c r="B18" s="432">
        <v>791</v>
      </c>
      <c r="C18" s="53" t="s">
        <v>1844</v>
      </c>
      <c r="D18" s="432" t="s">
        <v>14</v>
      </c>
      <c r="E18" s="435">
        <v>0.23100000000000001</v>
      </c>
      <c r="F18" s="19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s="188" customFormat="1" ht="31.5" x14ac:dyDescent="0.5">
      <c r="A19" s="432">
        <v>4</v>
      </c>
      <c r="B19" s="432">
        <v>792</v>
      </c>
      <c r="C19" s="53" t="s">
        <v>1845</v>
      </c>
      <c r="D19" s="432" t="s">
        <v>14</v>
      </c>
      <c r="E19" s="435">
        <v>0.377</v>
      </c>
      <c r="F19" s="19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s="188" customFormat="1" ht="31.5" x14ac:dyDescent="0.5">
      <c r="A20" s="432">
        <v>5</v>
      </c>
      <c r="B20" s="432">
        <v>793</v>
      </c>
      <c r="C20" s="53" t="s">
        <v>1846</v>
      </c>
      <c r="D20" s="432" t="s">
        <v>14</v>
      </c>
      <c r="E20" s="435">
        <v>1.4019999999999999</v>
      </c>
      <c r="F20" s="19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s="188" customFormat="1" ht="31.5" x14ac:dyDescent="0.5">
      <c r="A21" s="432">
        <v>6</v>
      </c>
      <c r="B21" s="432">
        <v>794</v>
      </c>
      <c r="C21" s="53" t="s">
        <v>1847</v>
      </c>
      <c r="D21" s="432" t="s">
        <v>14</v>
      </c>
      <c r="E21" s="435">
        <v>9.9000000000000005E-2</v>
      </c>
      <c r="F21" s="19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s="188" customFormat="1" ht="31.5" x14ac:dyDescent="0.5">
      <c r="A22" s="432">
        <v>7</v>
      </c>
      <c r="B22" s="432">
        <v>795</v>
      </c>
      <c r="C22" s="53" t="s">
        <v>1848</v>
      </c>
      <c r="D22" s="432" t="s">
        <v>14</v>
      </c>
      <c r="E22" s="435">
        <v>0.16400000000000001</v>
      </c>
      <c r="F22" s="19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s="188" customFormat="1" ht="31.5" x14ac:dyDescent="0.5">
      <c r="A23" s="432">
        <v>8</v>
      </c>
      <c r="B23" s="432">
        <v>796</v>
      </c>
      <c r="C23" s="53" t="s">
        <v>1849</v>
      </c>
      <c r="D23" s="432" t="s">
        <v>14</v>
      </c>
      <c r="E23" s="435">
        <v>0.26500000000000001</v>
      </c>
      <c r="F23" s="19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s="188" customFormat="1" ht="31.5" x14ac:dyDescent="0.5">
      <c r="A24" s="432">
        <v>9</v>
      </c>
      <c r="B24" s="432">
        <v>797</v>
      </c>
      <c r="C24" s="53" t="s">
        <v>1850</v>
      </c>
      <c r="D24" s="432" t="s">
        <v>14</v>
      </c>
      <c r="E24" s="435">
        <v>0.156</v>
      </c>
      <c r="F24" s="197"/>
      <c r="G24" s="9"/>
      <c r="H24" s="9"/>
      <c r="I24" s="9"/>
      <c r="J24" s="9"/>
      <c r="K24" s="9"/>
      <c r="L24" s="9"/>
      <c r="M24" s="9" t="s">
        <v>204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s="188" customFormat="1" ht="15.75" x14ac:dyDescent="0.5">
      <c r="A25" s="432">
        <v>10</v>
      </c>
      <c r="B25" s="432">
        <v>798</v>
      </c>
      <c r="C25" s="53" t="s">
        <v>1851</v>
      </c>
      <c r="D25" s="432" t="s">
        <v>14</v>
      </c>
      <c r="E25" s="435">
        <v>0.34200000000000003</v>
      </c>
      <c r="F25" s="19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s="188" customFormat="1" ht="31.5" x14ac:dyDescent="0.5">
      <c r="A26" s="432">
        <v>11</v>
      </c>
      <c r="B26" s="432">
        <v>799</v>
      </c>
      <c r="C26" s="53" t="s">
        <v>1852</v>
      </c>
      <c r="D26" s="432" t="s">
        <v>14</v>
      </c>
      <c r="E26" s="435">
        <v>0.78500000000000003</v>
      </c>
      <c r="F26" s="197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s="188" customFormat="1" ht="31.5" x14ac:dyDescent="0.5">
      <c r="A27" s="432">
        <v>12</v>
      </c>
      <c r="B27" s="432">
        <v>800</v>
      </c>
      <c r="C27" s="53" t="s">
        <v>1853</v>
      </c>
      <c r="D27" s="432" t="s">
        <v>14</v>
      </c>
      <c r="E27" s="435">
        <v>1.177</v>
      </c>
      <c r="F27" s="19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s="188" customFormat="1" ht="31.5" x14ac:dyDescent="0.5">
      <c r="A28" s="432">
        <v>13</v>
      </c>
      <c r="B28" s="432">
        <v>801</v>
      </c>
      <c r="C28" s="53" t="s">
        <v>1854</v>
      </c>
      <c r="D28" s="432" t="s">
        <v>14</v>
      </c>
      <c r="E28" s="435">
        <v>0.16900000000000001</v>
      </c>
      <c r="F28" s="197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s="188" customFormat="1" ht="31.5" x14ac:dyDescent="0.5">
      <c r="A29" s="432">
        <v>14</v>
      </c>
      <c r="B29" s="432">
        <v>802</v>
      </c>
      <c r="C29" s="53" t="s">
        <v>1855</v>
      </c>
      <c r="D29" s="432" t="s">
        <v>14</v>
      </c>
      <c r="E29" s="435">
        <v>0.48699999999999999</v>
      </c>
      <c r="F29" s="197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s="188" customFormat="1" ht="31.5" x14ac:dyDescent="0.5">
      <c r="A30" s="432">
        <v>15</v>
      </c>
      <c r="B30" s="432">
        <v>803</v>
      </c>
      <c r="C30" s="53" t="s">
        <v>1856</v>
      </c>
      <c r="D30" s="432" t="s">
        <v>14</v>
      </c>
      <c r="E30" s="435">
        <v>0.92200000000000004</v>
      </c>
      <c r="F30" s="197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 s="208" customFormat="1" ht="30" customHeight="1" x14ac:dyDescent="0.45">
      <c r="A31" s="432">
        <v>16</v>
      </c>
      <c r="B31" s="432">
        <v>805</v>
      </c>
      <c r="C31" s="189" t="s">
        <v>1857</v>
      </c>
      <c r="D31" s="432" t="s">
        <v>14</v>
      </c>
      <c r="E31" s="435">
        <v>0.33</v>
      </c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</row>
    <row r="32" spans="1:57" s="188" customFormat="1" ht="31.5" x14ac:dyDescent="0.5">
      <c r="A32" s="432">
        <v>17</v>
      </c>
      <c r="B32" s="432">
        <v>807</v>
      </c>
      <c r="C32" s="53" t="s">
        <v>1858</v>
      </c>
      <c r="D32" s="432" t="s">
        <v>14</v>
      </c>
      <c r="E32" s="435">
        <v>0.3</v>
      </c>
      <c r="F32" s="19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s="188" customFormat="1" ht="15.75" x14ac:dyDescent="0.5">
      <c r="A33" s="432">
        <v>18</v>
      </c>
      <c r="B33" s="432">
        <v>808</v>
      </c>
      <c r="C33" s="53" t="s">
        <v>1859</v>
      </c>
      <c r="D33" s="432" t="s">
        <v>14</v>
      </c>
      <c r="E33" s="435">
        <v>2.8210000000000002</v>
      </c>
      <c r="F33" s="19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s="198" customFormat="1" ht="31.5" x14ac:dyDescent="0.5">
      <c r="A34" s="432">
        <v>19</v>
      </c>
      <c r="B34" s="432">
        <v>809</v>
      </c>
      <c r="C34" s="53" t="s">
        <v>1860</v>
      </c>
      <c r="D34" s="432" t="s">
        <v>14</v>
      </c>
      <c r="E34" s="435">
        <v>1.1619999999999999</v>
      </c>
      <c r="F34" s="19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s="198" customFormat="1" ht="31.5" x14ac:dyDescent="0.5">
      <c r="A35" s="432">
        <v>20</v>
      </c>
      <c r="B35" s="432">
        <v>834</v>
      </c>
      <c r="C35" s="53" t="s">
        <v>1861</v>
      </c>
      <c r="D35" s="432" t="s">
        <v>14</v>
      </c>
      <c r="E35" s="435">
        <v>0.28999999999999998</v>
      </c>
      <c r="F35" s="19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s="198" customFormat="1" ht="47.25" x14ac:dyDescent="0.5">
      <c r="A36" s="432">
        <v>21</v>
      </c>
      <c r="B36" s="432">
        <v>835</v>
      </c>
      <c r="C36" s="53" t="s">
        <v>1862</v>
      </c>
      <c r="D36" s="432" t="s">
        <v>14</v>
      </c>
      <c r="E36" s="435">
        <v>0.68100000000000005</v>
      </c>
      <c r="F36" s="19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s="198" customFormat="1" ht="31.5" x14ac:dyDescent="0.5">
      <c r="A37" s="432">
        <v>22</v>
      </c>
      <c r="B37" s="432">
        <v>836</v>
      </c>
      <c r="C37" s="53" t="s">
        <v>1863</v>
      </c>
      <c r="D37" s="432" t="s">
        <v>14</v>
      </c>
      <c r="E37" s="435">
        <v>5.8000000000000003E-2</v>
      </c>
      <c r="F37" s="19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s="198" customFormat="1" ht="31.5" x14ac:dyDescent="0.5">
      <c r="A38" s="432">
        <v>23</v>
      </c>
      <c r="B38" s="432">
        <v>837</v>
      </c>
      <c r="C38" s="53" t="s">
        <v>1864</v>
      </c>
      <c r="D38" s="432" t="s">
        <v>14</v>
      </c>
      <c r="E38" s="435">
        <v>0.64400000000000002</v>
      </c>
      <c r="F38" s="19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s="188" customFormat="1" ht="31.5" x14ac:dyDescent="0.5">
      <c r="A39" s="432">
        <v>24</v>
      </c>
      <c r="B39" s="432">
        <v>1033</v>
      </c>
      <c r="C39" s="53" t="s">
        <v>1865</v>
      </c>
      <c r="D39" s="432" t="s">
        <v>14</v>
      </c>
      <c r="E39" s="435">
        <v>0.98099999999999998</v>
      </c>
      <c r="F39" s="19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s="188" customFormat="1" ht="15.75" x14ac:dyDescent="0.5">
      <c r="A40" s="432">
        <v>25</v>
      </c>
      <c r="B40" s="432">
        <v>1034</v>
      </c>
      <c r="C40" s="53" t="s">
        <v>1866</v>
      </c>
      <c r="D40" s="432" t="s">
        <v>14</v>
      </c>
      <c r="E40" s="435">
        <v>0.71199999999999997</v>
      </c>
      <c r="F40" s="19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s="188" customFormat="1" ht="31.5" x14ac:dyDescent="0.5">
      <c r="A41" s="432">
        <v>26</v>
      </c>
      <c r="B41" s="432">
        <v>1035</v>
      </c>
      <c r="C41" s="53" t="s">
        <v>1867</v>
      </c>
      <c r="D41" s="432" t="s">
        <v>14</v>
      </c>
      <c r="E41" s="435">
        <v>2.2869999999999999</v>
      </c>
      <c r="F41" s="19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s="188" customFormat="1" ht="31.5" x14ac:dyDescent="0.5">
      <c r="A42" s="432">
        <v>27</v>
      </c>
      <c r="B42" s="432">
        <v>1036</v>
      </c>
      <c r="C42" s="53" t="s">
        <v>1868</v>
      </c>
      <c r="D42" s="432" t="s">
        <v>14</v>
      </c>
      <c r="E42" s="435">
        <v>0.127</v>
      </c>
      <c r="F42" s="19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s="188" customFormat="1" ht="31.5" x14ac:dyDescent="0.5">
      <c r="A43" s="432">
        <v>28</v>
      </c>
      <c r="B43" s="432">
        <v>1037</v>
      </c>
      <c r="C43" s="53" t="s">
        <v>1869</v>
      </c>
      <c r="D43" s="432" t="s">
        <v>14</v>
      </c>
      <c r="E43" s="435">
        <v>5.7000000000000002E-2</v>
      </c>
      <c r="F43" s="19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s="188" customFormat="1" ht="31.5" x14ac:dyDescent="0.5">
      <c r="A44" s="432">
        <v>29</v>
      </c>
      <c r="B44" s="432">
        <v>1038</v>
      </c>
      <c r="C44" s="53" t="s">
        <v>1870</v>
      </c>
      <c r="D44" s="432" t="s">
        <v>14</v>
      </c>
      <c r="E44" s="435">
        <v>0.61199999999999999</v>
      </c>
      <c r="F44" s="19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s="9" customFormat="1" ht="31.5" x14ac:dyDescent="0.5">
      <c r="A45" s="432">
        <v>30</v>
      </c>
      <c r="B45" s="432">
        <v>1039</v>
      </c>
      <c r="C45" s="53" t="s">
        <v>1871</v>
      </c>
      <c r="D45" s="432" t="s">
        <v>14</v>
      </c>
      <c r="E45" s="435">
        <v>0.14299999999999999</v>
      </c>
      <c r="F45" s="197"/>
    </row>
    <row r="46" spans="1:57" s="188" customFormat="1" ht="31.5" x14ac:dyDescent="0.5">
      <c r="A46" s="432">
        <v>31</v>
      </c>
      <c r="B46" s="432">
        <v>1045</v>
      </c>
      <c r="C46" s="53" t="s">
        <v>1872</v>
      </c>
      <c r="D46" s="432" t="s">
        <v>14</v>
      </c>
      <c r="E46" s="435">
        <v>0.22600000000000001</v>
      </c>
      <c r="F46" s="197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s="188" customFormat="1" ht="31.5" x14ac:dyDescent="0.5">
      <c r="A47" s="432">
        <v>32</v>
      </c>
      <c r="B47" s="432">
        <v>1046</v>
      </c>
      <c r="C47" s="53" t="s">
        <v>1873</v>
      </c>
      <c r="D47" s="432" t="s">
        <v>14</v>
      </c>
      <c r="E47" s="435">
        <v>0.23799999999999999</v>
      </c>
      <c r="F47" s="19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s="188" customFormat="1" ht="15.75" x14ac:dyDescent="0.5">
      <c r="A48" s="432">
        <v>33</v>
      </c>
      <c r="B48" s="432">
        <v>1047</v>
      </c>
      <c r="C48" s="53" t="s">
        <v>1874</v>
      </c>
      <c r="D48" s="432" t="s">
        <v>14</v>
      </c>
      <c r="E48" s="435">
        <v>0.13900000000000001</v>
      </c>
      <c r="F48" s="19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57" s="188" customFormat="1" ht="31.5" x14ac:dyDescent="0.5">
      <c r="A49" s="432">
        <v>34</v>
      </c>
      <c r="B49" s="432">
        <v>1048</v>
      </c>
      <c r="C49" s="53" t="s">
        <v>1875</v>
      </c>
      <c r="D49" s="432" t="s">
        <v>14</v>
      </c>
      <c r="E49" s="435">
        <v>8.1000000000000003E-2</v>
      </c>
      <c r="F49" s="19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1:57" s="205" customFormat="1" ht="15.75" x14ac:dyDescent="0.5">
      <c r="A50" s="432">
        <v>35</v>
      </c>
      <c r="B50" s="433">
        <v>1049</v>
      </c>
      <c r="C50" s="184" t="s">
        <v>1876</v>
      </c>
      <c r="D50" s="433" t="s">
        <v>14</v>
      </c>
      <c r="E50" s="439">
        <v>0.13900000000000001</v>
      </c>
      <c r="F50" s="31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</row>
    <row r="51" spans="1:57" s="188" customFormat="1" ht="15.75" x14ac:dyDescent="0.5">
      <c r="A51" s="432">
        <v>36</v>
      </c>
      <c r="B51" s="432">
        <v>1050</v>
      </c>
      <c r="C51" s="53" t="s">
        <v>1877</v>
      </c>
      <c r="D51" s="432" t="s">
        <v>14</v>
      </c>
      <c r="E51" s="435">
        <v>8.6999999999999994E-2</v>
      </c>
      <c r="F51" s="19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spans="1:57" s="188" customFormat="1" ht="31.5" x14ac:dyDescent="0.5">
      <c r="A52" s="432">
        <v>37</v>
      </c>
      <c r="B52" s="432">
        <v>1051</v>
      </c>
      <c r="C52" s="53" t="s">
        <v>1878</v>
      </c>
      <c r="D52" s="432" t="s">
        <v>14</v>
      </c>
      <c r="E52" s="435">
        <v>0.747</v>
      </c>
      <c r="F52" s="197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57" s="188" customFormat="1" ht="31.5" x14ac:dyDescent="0.5">
      <c r="A53" s="432">
        <v>38</v>
      </c>
      <c r="B53" s="432">
        <v>1052</v>
      </c>
      <c r="C53" s="53" t="s">
        <v>1879</v>
      </c>
      <c r="D53" s="432" t="s">
        <v>14</v>
      </c>
      <c r="E53" s="435">
        <v>0.34300000000000003</v>
      </c>
      <c r="F53" s="197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spans="1:57" s="188" customFormat="1" ht="31.5" x14ac:dyDescent="0.5">
      <c r="A54" s="432">
        <v>39</v>
      </c>
      <c r="B54" s="432">
        <v>1053</v>
      </c>
      <c r="C54" s="53" t="s">
        <v>1880</v>
      </c>
      <c r="D54" s="432" t="s">
        <v>14</v>
      </c>
      <c r="E54" s="435">
        <v>0.46600000000000003</v>
      </c>
      <c r="F54" s="19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s="200" customFormat="1" ht="31.5" x14ac:dyDescent="0.5">
      <c r="A55" s="432">
        <v>40</v>
      </c>
      <c r="B55" s="432">
        <v>1054</v>
      </c>
      <c r="C55" s="53" t="s">
        <v>1881</v>
      </c>
      <c r="D55" s="432" t="s">
        <v>14</v>
      </c>
      <c r="E55" s="435">
        <v>0.40200000000000002</v>
      </c>
      <c r="F55" s="19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s="200" customFormat="1" ht="31.5" x14ac:dyDescent="0.5">
      <c r="A56" s="432">
        <v>41</v>
      </c>
      <c r="B56" s="432">
        <v>1055</v>
      </c>
      <c r="C56" s="53" t="s">
        <v>1882</v>
      </c>
      <c r="D56" s="432" t="s">
        <v>14</v>
      </c>
      <c r="E56" s="435">
        <v>0.13500000000000001</v>
      </c>
      <c r="F56" s="197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s="200" customFormat="1" ht="31.5" x14ac:dyDescent="0.5">
      <c r="A57" s="432">
        <v>42</v>
      </c>
      <c r="B57" s="432">
        <v>1056</v>
      </c>
      <c r="C57" s="53" t="s">
        <v>1883</v>
      </c>
      <c r="D57" s="432" t="s">
        <v>14</v>
      </c>
      <c r="E57" s="435">
        <v>0.29199999999999998</v>
      </c>
      <c r="F57" s="19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s="200" customFormat="1" ht="31.5" x14ac:dyDescent="0.5">
      <c r="A58" s="432">
        <v>43</v>
      </c>
      <c r="B58" s="432">
        <v>1057</v>
      </c>
      <c r="C58" s="53" t="s">
        <v>1884</v>
      </c>
      <c r="D58" s="432" t="s">
        <v>14</v>
      </c>
      <c r="E58" s="435">
        <v>0.442</v>
      </c>
      <c r="F58" s="19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s="200" customFormat="1" ht="31.5" x14ac:dyDescent="0.5">
      <c r="A59" s="432">
        <v>44</v>
      </c>
      <c r="B59" s="432">
        <v>1058</v>
      </c>
      <c r="C59" s="53" t="s">
        <v>1885</v>
      </c>
      <c r="D59" s="432" t="s">
        <v>14</v>
      </c>
      <c r="E59" s="435">
        <v>0.39900000000000002</v>
      </c>
      <c r="F59" s="197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s="188" customFormat="1" ht="31.5" x14ac:dyDescent="0.5">
      <c r="A60" s="432">
        <v>45</v>
      </c>
      <c r="B60" s="432">
        <v>1059</v>
      </c>
      <c r="C60" s="53" t="s">
        <v>1886</v>
      </c>
      <c r="D60" s="432" t="s">
        <v>14</v>
      </c>
      <c r="E60" s="435">
        <v>0.374</v>
      </c>
      <c r="F60" s="19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s="188" customFormat="1" ht="31.5" x14ac:dyDescent="0.5">
      <c r="A61" s="432">
        <v>46</v>
      </c>
      <c r="B61" s="432">
        <v>1060</v>
      </c>
      <c r="C61" s="53" t="s">
        <v>1887</v>
      </c>
      <c r="D61" s="432" t="s">
        <v>14</v>
      </c>
      <c r="E61" s="435">
        <v>0.308</v>
      </c>
      <c r="F61" s="19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s="188" customFormat="1" ht="31.5" x14ac:dyDescent="0.5">
      <c r="A62" s="432">
        <v>47</v>
      </c>
      <c r="B62" s="432">
        <v>1061</v>
      </c>
      <c r="C62" s="53" t="s">
        <v>1888</v>
      </c>
      <c r="D62" s="432" t="s">
        <v>14</v>
      </c>
      <c r="E62" s="435">
        <v>0.10199999999999999</v>
      </c>
      <c r="F62" s="19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s="188" customFormat="1" ht="15.75" x14ac:dyDescent="0.5">
      <c r="A63" s="432">
        <v>48</v>
      </c>
      <c r="B63" s="432">
        <v>1062</v>
      </c>
      <c r="C63" s="53" t="s">
        <v>1889</v>
      </c>
      <c r="D63" s="432" t="s">
        <v>14</v>
      </c>
      <c r="E63" s="435">
        <v>0.28799999999999998</v>
      </c>
      <c r="F63" s="19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s="188" customFormat="1" ht="31.5" x14ac:dyDescent="0.5">
      <c r="A64" s="432">
        <v>49</v>
      </c>
      <c r="B64" s="432">
        <v>1063</v>
      </c>
      <c r="C64" s="53" t="s">
        <v>1890</v>
      </c>
      <c r="D64" s="432" t="s">
        <v>14</v>
      </c>
      <c r="E64" s="435">
        <v>0.112</v>
      </c>
      <c r="F64" s="19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s="188" customFormat="1" ht="15.75" x14ac:dyDescent="0.5">
      <c r="A65" s="432">
        <v>50</v>
      </c>
      <c r="B65" s="432">
        <v>1064</v>
      </c>
      <c r="C65" s="53" t="s">
        <v>1891</v>
      </c>
      <c r="D65" s="432" t="s">
        <v>14</v>
      </c>
      <c r="E65" s="435">
        <v>0.53500000000000003</v>
      </c>
      <c r="F65" s="19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s="188" customFormat="1" ht="31.5" x14ac:dyDescent="0.5">
      <c r="A66" s="432">
        <v>51</v>
      </c>
      <c r="B66" s="432">
        <v>1065</v>
      </c>
      <c r="C66" s="53" t="s">
        <v>1892</v>
      </c>
      <c r="D66" s="432" t="s">
        <v>14</v>
      </c>
      <c r="E66" s="435">
        <v>0.45200000000000001</v>
      </c>
      <c r="F66" s="19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s="188" customFormat="1" ht="31.5" x14ac:dyDescent="0.5">
      <c r="A67" s="432">
        <v>52</v>
      </c>
      <c r="B67" s="432">
        <v>1066</v>
      </c>
      <c r="C67" s="53" t="s">
        <v>1893</v>
      </c>
      <c r="D67" s="432" t="s">
        <v>14</v>
      </c>
      <c r="E67" s="435">
        <v>7.2999999999999995E-2</v>
      </c>
      <c r="F67" s="19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s="188" customFormat="1" ht="31.5" x14ac:dyDescent="0.5">
      <c r="A68" s="432">
        <v>53</v>
      </c>
      <c r="B68" s="432">
        <v>1067</v>
      </c>
      <c r="C68" s="53" t="s">
        <v>1894</v>
      </c>
      <c r="D68" s="432" t="s">
        <v>14</v>
      </c>
      <c r="E68" s="435">
        <v>0.83199999999999996</v>
      </c>
      <c r="F68" s="19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s="188" customFormat="1" ht="47.25" x14ac:dyDescent="0.5">
      <c r="A69" s="432">
        <v>54</v>
      </c>
      <c r="B69" s="432">
        <v>1068</v>
      </c>
      <c r="C69" s="53" t="s">
        <v>1895</v>
      </c>
      <c r="D69" s="432" t="s">
        <v>14</v>
      </c>
      <c r="E69" s="435">
        <v>0.27100000000000002</v>
      </c>
      <c r="F69" s="19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s="188" customFormat="1" ht="31.5" x14ac:dyDescent="0.5">
      <c r="A70" s="432">
        <v>55</v>
      </c>
      <c r="B70" s="432">
        <v>1072</v>
      </c>
      <c r="C70" s="53" t="s">
        <v>1896</v>
      </c>
      <c r="D70" s="432" t="s">
        <v>14</v>
      </c>
      <c r="E70" s="435">
        <v>0.11899999999999999</v>
      </c>
      <c r="F70" s="19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s="188" customFormat="1" ht="31.5" x14ac:dyDescent="0.5">
      <c r="A71" s="432">
        <v>56</v>
      </c>
      <c r="B71" s="432">
        <v>1075</v>
      </c>
      <c r="C71" s="53" t="s">
        <v>1897</v>
      </c>
      <c r="D71" s="432" t="s">
        <v>14</v>
      </c>
      <c r="E71" s="435">
        <v>0.71499999999999997</v>
      </c>
      <c r="F71" s="19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s="188" customFormat="1" ht="15.75" x14ac:dyDescent="0.5">
      <c r="A72" s="432">
        <v>57</v>
      </c>
      <c r="B72" s="432">
        <v>1094</v>
      </c>
      <c r="C72" s="53" t="s">
        <v>1898</v>
      </c>
      <c r="D72" s="432" t="s">
        <v>14</v>
      </c>
      <c r="E72" s="435">
        <v>9.6000000000000002E-2</v>
      </c>
      <c r="F72" s="19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s="188" customFormat="1" ht="31.5" x14ac:dyDescent="0.5">
      <c r="A73" s="432">
        <v>58</v>
      </c>
      <c r="B73" s="432">
        <v>1095</v>
      </c>
      <c r="C73" s="53" t="s">
        <v>1899</v>
      </c>
      <c r="D73" s="432" t="s">
        <v>14</v>
      </c>
      <c r="E73" s="435">
        <v>0.20300000000000001</v>
      </c>
      <c r="F73" s="19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s="188" customFormat="1" ht="31.5" x14ac:dyDescent="0.5">
      <c r="A74" s="432">
        <v>59</v>
      </c>
      <c r="B74" s="432">
        <v>1096</v>
      </c>
      <c r="C74" s="53" t="s">
        <v>1900</v>
      </c>
      <c r="D74" s="432" t="s">
        <v>14</v>
      </c>
      <c r="E74" s="435">
        <v>0.42599999999999999</v>
      </c>
      <c r="F74" s="19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s="188" customFormat="1" ht="31.5" x14ac:dyDescent="0.5">
      <c r="A75" s="432">
        <v>60</v>
      </c>
      <c r="B75" s="432">
        <v>1110</v>
      </c>
      <c r="C75" s="53" t="s">
        <v>1901</v>
      </c>
      <c r="D75" s="432" t="s">
        <v>14</v>
      </c>
      <c r="E75" s="435">
        <v>0.29299999999999998</v>
      </c>
      <c r="G75" s="375">
        <f>SUM(E16:E75)</f>
        <v>28.305999999999997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s="188" customFormat="1" ht="15.75" x14ac:dyDescent="0.5">
      <c r="A76" s="432"/>
      <c r="B76" s="432"/>
      <c r="C76" s="53"/>
      <c r="D76" s="80" t="s">
        <v>107</v>
      </c>
      <c r="E76" s="74">
        <f>SUM(E16:E75)</f>
        <v>28.305999999999997</v>
      </c>
      <c r="G76" s="375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s="188" customFormat="1" ht="15.75" x14ac:dyDescent="0.45">
      <c r="A77" s="573" t="s">
        <v>3088</v>
      </c>
      <c r="B77" s="574"/>
      <c r="C77" s="574"/>
      <c r="D77" s="574"/>
      <c r="E77" s="575"/>
      <c r="G77" s="375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s="198" customFormat="1" ht="31.5" x14ac:dyDescent="0.5">
      <c r="A78" s="432">
        <v>1</v>
      </c>
      <c r="B78" s="432">
        <v>788</v>
      </c>
      <c r="C78" s="53" t="s">
        <v>1904</v>
      </c>
      <c r="D78" s="432" t="s">
        <v>83</v>
      </c>
      <c r="E78" s="435">
        <v>10.638</v>
      </c>
      <c r="G78" s="19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s="198" customFormat="1" ht="31.5" x14ac:dyDescent="0.5">
      <c r="A79" s="432">
        <v>2</v>
      </c>
      <c r="B79" s="432">
        <v>833</v>
      </c>
      <c r="C79" s="53" t="s">
        <v>1905</v>
      </c>
      <c r="D79" s="432" t="s">
        <v>83</v>
      </c>
      <c r="E79" s="435">
        <v>24.36</v>
      </c>
      <c r="G79" s="19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s="188" customFormat="1" ht="31.5" x14ac:dyDescent="0.5">
      <c r="A80" s="432">
        <v>3</v>
      </c>
      <c r="B80" s="432">
        <v>1040</v>
      </c>
      <c r="C80" s="53" t="s">
        <v>1906</v>
      </c>
      <c r="D80" s="432" t="s">
        <v>83</v>
      </c>
      <c r="E80" s="489">
        <v>1.669</v>
      </c>
      <c r="G80" s="19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s="188" customFormat="1" ht="31.5" x14ac:dyDescent="0.5">
      <c r="A81" s="432">
        <v>4</v>
      </c>
      <c r="B81" s="432">
        <v>1041</v>
      </c>
      <c r="C81" s="53" t="s">
        <v>1907</v>
      </c>
      <c r="D81" s="432" t="s">
        <v>83</v>
      </c>
      <c r="E81" s="489">
        <v>46.036000000000001</v>
      </c>
      <c r="G81" s="19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s="188" customFormat="1" ht="15.75" x14ac:dyDescent="0.5">
      <c r="A82" s="432">
        <v>5</v>
      </c>
      <c r="B82" s="432">
        <v>1042</v>
      </c>
      <c r="C82" s="53" t="s">
        <v>1908</v>
      </c>
      <c r="D82" s="432" t="s">
        <v>83</v>
      </c>
      <c r="E82" s="196">
        <v>7.0350000000000001</v>
      </c>
      <c r="G82" s="211">
        <v>7.0350000000000001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s="188" customFormat="1" ht="31.5" x14ac:dyDescent="0.5">
      <c r="A83" s="432">
        <v>6</v>
      </c>
      <c r="B83" s="432">
        <v>1044</v>
      </c>
      <c r="C83" s="53" t="s">
        <v>1909</v>
      </c>
      <c r="D83" s="432" t="s">
        <v>83</v>
      </c>
      <c r="E83" s="196">
        <v>15.952999999999999</v>
      </c>
      <c r="G83" s="211">
        <v>15.952999999999999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s="198" customFormat="1" ht="31.5" x14ac:dyDescent="0.5">
      <c r="A84" s="432">
        <v>7</v>
      </c>
      <c r="B84" s="432">
        <v>1076</v>
      </c>
      <c r="C84" s="53" t="s">
        <v>1910</v>
      </c>
      <c r="D84" s="432" t="s">
        <v>83</v>
      </c>
      <c r="E84" s="435">
        <v>28.222000000000001</v>
      </c>
      <c r="G84" s="19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s="200" customFormat="1" ht="31.5" x14ac:dyDescent="0.5">
      <c r="A85" s="432">
        <v>8</v>
      </c>
      <c r="B85" s="432">
        <v>1097</v>
      </c>
      <c r="C85" s="53" t="s">
        <v>1912</v>
      </c>
      <c r="D85" s="432" t="s">
        <v>83</v>
      </c>
      <c r="E85" s="435">
        <v>9.32</v>
      </c>
      <c r="G85" s="375">
        <f>E85+E84+E79+E78</f>
        <v>72.540000000000006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s="200" customFormat="1" ht="15.75" x14ac:dyDescent="0.5">
      <c r="A86" s="201"/>
      <c r="B86" s="627"/>
      <c r="C86" s="627"/>
      <c r="D86" s="451" t="s">
        <v>107</v>
      </c>
      <c r="E86" s="452">
        <f>SUM(E78:E85)</f>
        <v>143.233</v>
      </c>
      <c r="G86" s="19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s="200" customFormat="1" ht="15.75" x14ac:dyDescent="0.5">
      <c r="A87" s="201"/>
      <c r="B87" s="453"/>
      <c r="C87" s="627" t="s">
        <v>3070</v>
      </c>
      <c r="D87" s="627"/>
      <c r="E87" s="452">
        <f>E14+E76+E86</f>
        <v>201.608</v>
      </c>
      <c r="G87" s="19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s="9" customFormat="1" ht="15.75" x14ac:dyDescent="0.5">
      <c r="A88" s="628" t="s">
        <v>278</v>
      </c>
      <c r="B88" s="629"/>
      <c r="C88" s="629"/>
      <c r="D88" s="629"/>
      <c r="E88" s="629"/>
      <c r="F88" s="202"/>
    </row>
    <row r="89" spans="1:57" s="9" customFormat="1" ht="15.75" x14ac:dyDescent="0.5">
      <c r="A89" s="52">
        <v>1</v>
      </c>
      <c r="B89" s="52"/>
      <c r="C89" s="53" t="s">
        <v>1913</v>
      </c>
      <c r="D89" s="432" t="s">
        <v>83</v>
      </c>
      <c r="E89" s="435">
        <v>3</v>
      </c>
      <c r="F89" s="30"/>
    </row>
    <row r="90" spans="1:57" s="426" customFormat="1" ht="15.75" x14ac:dyDescent="0.5">
      <c r="A90" s="494">
        <v>2</v>
      </c>
      <c r="B90" s="494"/>
      <c r="C90" s="495" t="s">
        <v>1914</v>
      </c>
      <c r="D90" s="496" t="s">
        <v>83</v>
      </c>
      <c r="E90" s="497">
        <v>3.83</v>
      </c>
      <c r="F90" s="427"/>
    </row>
    <row r="91" spans="1:57" s="9" customFormat="1" ht="15.75" x14ac:dyDescent="0.5">
      <c r="A91" s="494">
        <v>3</v>
      </c>
      <c r="B91" s="494"/>
      <c r="C91" s="495" t="s">
        <v>1915</v>
      </c>
      <c r="D91" s="496" t="s">
        <v>83</v>
      </c>
      <c r="E91" s="497">
        <v>5.2</v>
      </c>
      <c r="F91" s="512">
        <f>E90+E91</f>
        <v>9.0300000000000011</v>
      </c>
      <c r="H91" s="211">
        <v>5.2</v>
      </c>
    </row>
    <row r="92" spans="1:57" s="9" customFormat="1" ht="15.75" x14ac:dyDescent="0.5">
      <c r="A92" s="494">
        <v>4</v>
      </c>
      <c r="B92" s="494"/>
      <c r="C92" s="495" t="s">
        <v>1916</v>
      </c>
      <c r="D92" s="496" t="s">
        <v>83</v>
      </c>
      <c r="E92" s="273">
        <v>13.5</v>
      </c>
      <c r="H92" s="375">
        <f>SUM(E89:E92)</f>
        <v>25.53</v>
      </c>
    </row>
    <row r="93" spans="1:57" s="426" customFormat="1" ht="15.75" x14ac:dyDescent="0.5">
      <c r="A93" s="494">
        <v>5</v>
      </c>
      <c r="B93" s="494"/>
      <c r="C93" s="495" t="s">
        <v>1917</v>
      </c>
      <c r="D93" s="496" t="s">
        <v>14</v>
      </c>
      <c r="E93" s="497">
        <v>0.08</v>
      </c>
      <c r="F93" s="427"/>
    </row>
    <row r="94" spans="1:57" s="426" customFormat="1" ht="15.75" x14ac:dyDescent="0.5">
      <c r="A94" s="494">
        <v>6</v>
      </c>
      <c r="B94" s="494"/>
      <c r="C94" s="495" t="s">
        <v>1918</v>
      </c>
      <c r="D94" s="496" t="s">
        <v>14</v>
      </c>
      <c r="E94" s="497">
        <v>0.85</v>
      </c>
      <c r="F94" s="427"/>
    </row>
    <row r="95" spans="1:57" s="426" customFormat="1" ht="15.75" x14ac:dyDescent="0.5">
      <c r="A95" s="494">
        <v>7</v>
      </c>
      <c r="B95" s="494"/>
      <c r="C95" s="495" t="s">
        <v>1919</v>
      </c>
      <c r="D95" s="496" t="s">
        <v>14</v>
      </c>
      <c r="E95" s="497">
        <v>0.30399999999999999</v>
      </c>
      <c r="F95" s="427"/>
    </row>
    <row r="96" spans="1:57" s="426" customFormat="1" ht="31.5" x14ac:dyDescent="0.5">
      <c r="A96" s="494">
        <v>8</v>
      </c>
      <c r="B96" s="494"/>
      <c r="C96" s="495" t="s">
        <v>1920</v>
      </c>
      <c r="D96" s="496" t="s">
        <v>14</v>
      </c>
      <c r="E96" s="497">
        <v>0.35</v>
      </c>
      <c r="F96" s="427"/>
    </row>
    <row r="97" spans="1:6" s="426" customFormat="1" ht="31.5" x14ac:dyDescent="0.5">
      <c r="A97" s="494">
        <v>9</v>
      </c>
      <c r="B97" s="494"/>
      <c r="C97" s="495" t="s">
        <v>1921</v>
      </c>
      <c r="D97" s="496" t="s">
        <v>14</v>
      </c>
      <c r="E97" s="497">
        <v>1.7</v>
      </c>
      <c r="F97" s="427"/>
    </row>
    <row r="98" spans="1:6" s="426" customFormat="1" ht="15.75" x14ac:dyDescent="0.5">
      <c r="A98" s="494">
        <v>10</v>
      </c>
      <c r="B98" s="494"/>
      <c r="C98" s="495" t="s">
        <v>1922</v>
      </c>
      <c r="D98" s="496" t="s">
        <v>14</v>
      </c>
      <c r="E98" s="497">
        <v>0.125</v>
      </c>
      <c r="F98" s="427"/>
    </row>
    <row r="99" spans="1:6" s="426" customFormat="1" ht="15.75" x14ac:dyDescent="0.5">
      <c r="A99" s="494">
        <v>11</v>
      </c>
      <c r="B99" s="494"/>
      <c r="C99" s="495" t="s">
        <v>1923</v>
      </c>
      <c r="D99" s="496" t="s">
        <v>14</v>
      </c>
      <c r="E99" s="497">
        <v>0.215</v>
      </c>
      <c r="F99" s="427"/>
    </row>
    <row r="100" spans="1:6" s="426" customFormat="1" ht="15.75" x14ac:dyDescent="0.5">
      <c r="A100" s="494">
        <v>12</v>
      </c>
      <c r="B100" s="494"/>
      <c r="C100" s="495" t="s">
        <v>1924</v>
      </c>
      <c r="D100" s="496" t="s">
        <v>14</v>
      </c>
      <c r="E100" s="497">
        <v>0.15</v>
      </c>
      <c r="F100" s="427"/>
    </row>
    <row r="101" spans="1:6" s="426" customFormat="1" ht="15.75" x14ac:dyDescent="0.5">
      <c r="A101" s="494">
        <v>13</v>
      </c>
      <c r="B101" s="494"/>
      <c r="C101" s="495" t="s">
        <v>1925</v>
      </c>
      <c r="D101" s="496" t="s">
        <v>14</v>
      </c>
      <c r="E101" s="497">
        <v>0.13</v>
      </c>
      <c r="F101" s="427"/>
    </row>
    <row r="102" spans="1:6" s="426" customFormat="1" ht="15.75" x14ac:dyDescent="0.5">
      <c r="A102" s="494">
        <v>14</v>
      </c>
      <c r="B102" s="494"/>
      <c r="C102" s="495" t="s">
        <v>1926</v>
      </c>
      <c r="D102" s="496" t="s">
        <v>14</v>
      </c>
      <c r="E102" s="497">
        <v>0.22</v>
      </c>
      <c r="F102" s="427"/>
    </row>
    <row r="103" spans="1:6" s="426" customFormat="1" ht="31.5" x14ac:dyDescent="0.5">
      <c r="A103" s="494">
        <v>15</v>
      </c>
      <c r="B103" s="494"/>
      <c r="C103" s="495" t="s">
        <v>1927</v>
      </c>
      <c r="D103" s="496" t="s">
        <v>14</v>
      </c>
      <c r="E103" s="497">
        <v>0.15</v>
      </c>
      <c r="F103" s="427"/>
    </row>
    <row r="104" spans="1:6" s="426" customFormat="1" ht="15.75" x14ac:dyDescent="0.5">
      <c r="A104" s="494">
        <v>16</v>
      </c>
      <c r="B104" s="494"/>
      <c r="C104" s="495" t="s">
        <v>1928</v>
      </c>
      <c r="D104" s="496" t="s">
        <v>14</v>
      </c>
      <c r="E104" s="497">
        <v>0.21</v>
      </c>
      <c r="F104" s="427"/>
    </row>
    <row r="105" spans="1:6" s="426" customFormat="1" ht="15.75" x14ac:dyDescent="0.5">
      <c r="A105" s="494">
        <v>17</v>
      </c>
      <c r="B105" s="494"/>
      <c r="C105" s="495" t="s">
        <v>1929</v>
      </c>
      <c r="D105" s="496" t="s">
        <v>14</v>
      </c>
      <c r="E105" s="497">
        <v>0.25</v>
      </c>
      <c r="F105" s="427"/>
    </row>
    <row r="106" spans="1:6" s="426" customFormat="1" ht="31.5" x14ac:dyDescent="0.5">
      <c r="A106" s="494">
        <v>18</v>
      </c>
      <c r="B106" s="494"/>
      <c r="C106" s="495" t="s">
        <v>1930</v>
      </c>
      <c r="D106" s="496" t="s">
        <v>14</v>
      </c>
      <c r="E106" s="497">
        <v>0.12</v>
      </c>
      <c r="F106" s="427"/>
    </row>
    <row r="107" spans="1:6" s="426" customFormat="1" ht="15.75" x14ac:dyDescent="0.5">
      <c r="A107" s="494">
        <v>19</v>
      </c>
      <c r="B107" s="494"/>
      <c r="C107" s="495" t="s">
        <v>1931</v>
      </c>
      <c r="D107" s="496" t="s">
        <v>14</v>
      </c>
      <c r="E107" s="497">
        <v>0.9</v>
      </c>
      <c r="F107" s="427"/>
    </row>
    <row r="108" spans="1:6" s="426" customFormat="1" ht="15.75" x14ac:dyDescent="0.5">
      <c r="A108" s="494">
        <v>20</v>
      </c>
      <c r="B108" s="494"/>
      <c r="C108" s="495" t="s">
        <v>1932</v>
      </c>
      <c r="D108" s="496" t="s">
        <v>14</v>
      </c>
      <c r="E108" s="497">
        <v>1.3</v>
      </c>
      <c r="F108" s="427"/>
    </row>
    <row r="109" spans="1:6" s="426" customFormat="1" ht="15.75" x14ac:dyDescent="0.5">
      <c r="A109" s="494">
        <v>21</v>
      </c>
      <c r="B109" s="494"/>
      <c r="C109" s="495" t="s">
        <v>1933</v>
      </c>
      <c r="D109" s="496" t="s">
        <v>14</v>
      </c>
      <c r="E109" s="497">
        <v>0.5</v>
      </c>
      <c r="F109" s="427"/>
    </row>
    <row r="110" spans="1:6" s="426" customFormat="1" ht="15.75" x14ac:dyDescent="0.5">
      <c r="A110" s="494">
        <v>22</v>
      </c>
      <c r="B110" s="494"/>
      <c r="C110" s="495" t="s">
        <v>1934</v>
      </c>
      <c r="D110" s="496" t="s">
        <v>14</v>
      </c>
      <c r="E110" s="497">
        <v>0.3</v>
      </c>
      <c r="F110" s="427"/>
    </row>
    <row r="111" spans="1:6" s="426" customFormat="1" ht="15.75" x14ac:dyDescent="0.5">
      <c r="A111" s="494">
        <v>23</v>
      </c>
      <c r="B111" s="494"/>
      <c r="C111" s="495" t="s">
        <v>1935</v>
      </c>
      <c r="D111" s="496" t="s">
        <v>14</v>
      </c>
      <c r="E111" s="497">
        <v>0.63</v>
      </c>
      <c r="F111" s="427"/>
    </row>
    <row r="112" spans="1:6" s="426" customFormat="1" ht="15.75" x14ac:dyDescent="0.5">
      <c r="A112" s="494">
        <v>24</v>
      </c>
      <c r="B112" s="494"/>
      <c r="C112" s="495" t="s">
        <v>1936</v>
      </c>
      <c r="D112" s="496" t="s">
        <v>14</v>
      </c>
      <c r="E112" s="497">
        <v>0.43</v>
      </c>
      <c r="F112" s="427"/>
    </row>
    <row r="113" spans="1:57" s="426" customFormat="1" ht="31.5" x14ac:dyDescent="0.5">
      <c r="A113" s="494">
        <v>25</v>
      </c>
      <c r="B113" s="494"/>
      <c r="C113" s="495" t="s">
        <v>1937</v>
      </c>
      <c r="D113" s="496" t="s">
        <v>14</v>
      </c>
      <c r="E113" s="497">
        <v>0.6</v>
      </c>
      <c r="F113" s="427"/>
    </row>
    <row r="114" spans="1:57" s="426" customFormat="1" ht="31.5" x14ac:dyDescent="0.5">
      <c r="A114" s="494">
        <v>26</v>
      </c>
      <c r="B114" s="494"/>
      <c r="C114" s="495" t="s">
        <v>1938</v>
      </c>
      <c r="D114" s="496" t="s">
        <v>14</v>
      </c>
      <c r="E114" s="497">
        <v>0.76500000000000001</v>
      </c>
      <c r="F114" s="427"/>
    </row>
    <row r="115" spans="1:57" s="426" customFormat="1" ht="15.75" x14ac:dyDescent="0.5">
      <c r="A115" s="494">
        <v>27</v>
      </c>
      <c r="B115" s="494"/>
      <c r="C115" s="495" t="s">
        <v>1939</v>
      </c>
      <c r="D115" s="496" t="s">
        <v>14</v>
      </c>
      <c r="E115" s="497">
        <v>2</v>
      </c>
      <c r="F115" s="427"/>
    </row>
    <row r="116" spans="1:57" s="428" customFormat="1" ht="15.75" x14ac:dyDescent="0.5">
      <c r="A116" s="230">
        <v>28</v>
      </c>
      <c r="B116" s="230"/>
      <c r="C116" s="498" t="s">
        <v>1940</v>
      </c>
      <c r="D116" s="499" t="s">
        <v>14</v>
      </c>
      <c r="E116" s="500">
        <v>0.8</v>
      </c>
      <c r="F116" s="429"/>
    </row>
    <row r="117" spans="1:57" s="426" customFormat="1" ht="15.75" x14ac:dyDescent="0.5">
      <c r="A117" s="494">
        <v>29</v>
      </c>
      <c r="B117" s="494"/>
      <c r="C117" s="495" t="s">
        <v>1941</v>
      </c>
      <c r="D117" s="496" t="s">
        <v>14</v>
      </c>
      <c r="E117" s="497">
        <v>0.2</v>
      </c>
      <c r="F117" s="513">
        <f>SUM(E93:E117)</f>
        <v>13.279</v>
      </c>
    </row>
    <row r="118" spans="1:57" s="9" customFormat="1" ht="15.75" x14ac:dyDescent="0.5">
      <c r="A118" s="53"/>
      <c r="B118" s="52"/>
      <c r="C118" s="630" t="s">
        <v>107</v>
      </c>
      <c r="D118" s="631"/>
      <c r="E118" s="443">
        <f>SUM(E89:E117)</f>
        <v>38.808999999999997</v>
      </c>
      <c r="F118" s="197"/>
    </row>
    <row r="119" spans="1:57" s="9" customFormat="1" ht="15.75" x14ac:dyDescent="0.5">
      <c r="A119" s="53"/>
      <c r="B119" s="52"/>
      <c r="C119" s="630" t="s">
        <v>1073</v>
      </c>
      <c r="D119" s="631"/>
      <c r="E119" s="443">
        <f>E86+E118+E76+E14</f>
        <v>240.417</v>
      </c>
      <c r="F119" s="30"/>
    </row>
    <row r="120" spans="1:57" s="9" customFormat="1" ht="14.25" x14ac:dyDescent="0.45">
      <c r="B120" s="30"/>
      <c r="D120" s="30"/>
      <c r="E120" s="30"/>
      <c r="F120" s="30"/>
    </row>
    <row r="121" spans="1:57" s="9" customFormat="1" ht="15.75" x14ac:dyDescent="0.45">
      <c r="A121" s="607" t="s">
        <v>3046</v>
      </c>
      <c r="B121" s="607"/>
      <c r="C121" s="607"/>
      <c r="D121" s="209"/>
      <c r="E121" s="209"/>
      <c r="F121" s="30"/>
    </row>
    <row r="122" spans="1:57" s="188" customFormat="1" ht="31.5" x14ac:dyDescent="0.5">
      <c r="A122" s="432">
        <v>1</v>
      </c>
      <c r="B122" s="432">
        <v>786</v>
      </c>
      <c r="C122" s="53" t="s">
        <v>1902</v>
      </c>
      <c r="D122" s="432" t="s">
        <v>83</v>
      </c>
      <c r="E122" s="435">
        <v>1.23</v>
      </c>
      <c r="F122" s="197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s="188" customFormat="1" ht="31.5" x14ac:dyDescent="0.5">
      <c r="A123" s="432">
        <v>2</v>
      </c>
      <c r="B123" s="432">
        <v>787</v>
      </c>
      <c r="C123" s="53" t="s">
        <v>1903</v>
      </c>
      <c r="D123" s="432" t="s">
        <v>83</v>
      </c>
      <c r="E123" s="435">
        <v>12.352</v>
      </c>
      <c r="F123" s="197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s="188" customFormat="1" ht="15.75" x14ac:dyDescent="0.5">
      <c r="A124" s="432">
        <v>3</v>
      </c>
      <c r="B124" s="432">
        <v>1077</v>
      </c>
      <c r="C124" s="53" t="s">
        <v>1911</v>
      </c>
      <c r="D124" s="432" t="s">
        <v>83</v>
      </c>
      <c r="E124" s="435">
        <v>13.494999999999999</v>
      </c>
      <c r="F124" s="197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5.75" x14ac:dyDescent="0.5">
      <c r="A125" s="5"/>
      <c r="B125" s="210"/>
      <c r="C125" s="609" t="s">
        <v>107</v>
      </c>
      <c r="D125" s="609"/>
      <c r="E125" s="88">
        <f>SUM(E122:E124)</f>
        <v>27.076999999999998</v>
      </c>
    </row>
    <row r="130" spans="5:5" ht="14.25" x14ac:dyDescent="0.45">
      <c r="E130" s="501"/>
    </row>
  </sheetData>
  <mergeCells count="11">
    <mergeCell ref="C125:D125"/>
    <mergeCell ref="A1:E1"/>
    <mergeCell ref="B86:C86"/>
    <mergeCell ref="A88:E88"/>
    <mergeCell ref="A121:C121"/>
    <mergeCell ref="C119:D119"/>
    <mergeCell ref="C118:D118"/>
    <mergeCell ref="A11:E11"/>
    <mergeCell ref="A15:E15"/>
    <mergeCell ref="A77:E77"/>
    <mergeCell ref="C87:D8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&amp;C&amp;P&amp;RLUNGLEI DIVISION-II</oddFooter>
  </headerFooter>
  <rowBreaks count="4" manualBreakCount="4">
    <brk id="28" max="4" man="1"/>
    <brk id="49" max="4" man="1"/>
    <brk id="70" max="4" man="1"/>
    <brk id="9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8.7109375" style="15"/>
    <col min="2" max="2" width="21.42578125" style="164" customWidth="1"/>
    <col min="3" max="4" width="15.42578125" style="15" customWidth="1"/>
    <col min="5" max="5" width="18" style="15" customWidth="1"/>
    <col min="6" max="6" width="14.5703125" customWidth="1"/>
    <col min="7" max="7" width="13.28515625" customWidth="1"/>
  </cols>
  <sheetData>
    <row r="1" spans="1:7" ht="18" x14ac:dyDescent="0.45">
      <c r="A1" s="549" t="s">
        <v>3079</v>
      </c>
      <c r="B1" s="549"/>
      <c r="C1" s="549"/>
      <c r="D1" s="549"/>
      <c r="E1" s="549"/>
      <c r="F1" s="549"/>
      <c r="G1" s="549"/>
    </row>
    <row r="2" spans="1:7" s="12" customFormat="1" ht="33.75" customHeight="1" x14ac:dyDescent="0.55000000000000004">
      <c r="A2" s="95" t="s">
        <v>2661</v>
      </c>
      <c r="B2" s="95" t="s">
        <v>2662</v>
      </c>
      <c r="C2" s="320" t="s">
        <v>2</v>
      </c>
      <c r="D2" s="320" t="s">
        <v>2663</v>
      </c>
      <c r="E2" s="320" t="s">
        <v>3082</v>
      </c>
      <c r="F2" s="394" t="s">
        <v>3080</v>
      </c>
      <c r="G2" s="394" t="s">
        <v>3081</v>
      </c>
    </row>
    <row r="3" spans="1:7" ht="18" x14ac:dyDescent="0.45">
      <c r="A3" s="391">
        <v>1</v>
      </c>
      <c r="B3" s="392" t="s">
        <v>2664</v>
      </c>
      <c r="C3" s="393">
        <f>'ARND '!E267</f>
        <v>229.74500000000012</v>
      </c>
      <c r="D3" s="393">
        <v>3.69</v>
      </c>
      <c r="E3" s="393">
        <f>C3+D3</f>
        <v>233.43500000000012</v>
      </c>
      <c r="F3" s="393">
        <v>233.44</v>
      </c>
      <c r="G3" s="393">
        <f>E3-F3</f>
        <v>-4.9999999998817657E-3</v>
      </c>
    </row>
    <row r="4" spans="1:7" ht="18" x14ac:dyDescent="0.45">
      <c r="A4" s="391">
        <v>2</v>
      </c>
      <c r="B4" s="392" t="s">
        <v>2766</v>
      </c>
      <c r="C4" s="393">
        <f>' ARSD '!F211</f>
        <v>0</v>
      </c>
      <c r="D4" s="393">
        <v>7.1</v>
      </c>
      <c r="E4" s="393">
        <f t="shared" ref="E4:E20" si="0">C4+D4</f>
        <v>7.1</v>
      </c>
      <c r="F4" s="393">
        <v>182.93</v>
      </c>
      <c r="G4" s="393">
        <f t="shared" ref="G4:G22" si="1">E4-F4</f>
        <v>-175.83</v>
      </c>
    </row>
    <row r="5" spans="1:7" ht="18" x14ac:dyDescent="0.45">
      <c r="A5" s="391">
        <v>3</v>
      </c>
      <c r="B5" s="392" t="s">
        <v>2665</v>
      </c>
      <c r="C5" s="393">
        <f>CHAMPHAI!E248</f>
        <v>326.09699999999998</v>
      </c>
      <c r="D5" s="393"/>
      <c r="E5" s="393">
        <f t="shared" si="0"/>
        <v>326.09699999999998</v>
      </c>
      <c r="F5" s="393">
        <v>275.85999999999996</v>
      </c>
      <c r="G5" s="393">
        <f t="shared" si="1"/>
        <v>50.237000000000023</v>
      </c>
    </row>
    <row r="6" spans="1:7" ht="18" x14ac:dyDescent="0.45">
      <c r="A6" s="391">
        <v>4</v>
      </c>
      <c r="B6" s="392" t="s">
        <v>2667</v>
      </c>
      <c r="C6" s="393">
        <f>HMUIFANG!E112</f>
        <v>375.29400000000004</v>
      </c>
      <c r="D6" s="393"/>
      <c r="E6" s="393">
        <f t="shared" si="0"/>
        <v>375.29400000000004</v>
      </c>
      <c r="F6" s="393">
        <v>316.05</v>
      </c>
      <c r="G6" s="393">
        <f t="shared" si="1"/>
        <v>59.244000000000028</v>
      </c>
    </row>
    <row r="7" spans="1:7" ht="18" x14ac:dyDescent="0.45">
      <c r="A7" s="391">
        <v>5</v>
      </c>
      <c r="B7" s="392" t="s">
        <v>2668</v>
      </c>
      <c r="C7" s="393">
        <f>KAWRTHAH!E129</f>
        <v>218.34899999999999</v>
      </c>
      <c r="D7" s="393"/>
      <c r="E7" s="393">
        <f t="shared" si="0"/>
        <v>218.34899999999999</v>
      </c>
      <c r="F7" s="393">
        <v>190.55800000000002</v>
      </c>
      <c r="G7" s="393">
        <f t="shared" si="1"/>
        <v>27.790999999999968</v>
      </c>
    </row>
    <row r="8" spans="1:7" ht="18" x14ac:dyDescent="0.45">
      <c r="A8" s="391">
        <v>6</v>
      </c>
      <c r="B8" s="392" t="s">
        <v>2669</v>
      </c>
      <c r="C8" s="393">
        <f>KHAWZAWL!E166</f>
        <v>486.20400000000006</v>
      </c>
      <c r="D8" s="393">
        <v>1.62</v>
      </c>
      <c r="E8" s="393">
        <f t="shared" si="0"/>
        <v>487.82400000000007</v>
      </c>
      <c r="F8" s="393">
        <v>359.36399999999992</v>
      </c>
      <c r="G8" s="393">
        <f t="shared" si="1"/>
        <v>128.46000000000015</v>
      </c>
    </row>
    <row r="9" spans="1:7" ht="18" x14ac:dyDescent="0.45">
      <c r="A9" s="391">
        <v>7</v>
      </c>
      <c r="B9" s="392" t="s">
        <v>2670</v>
      </c>
      <c r="C9" s="393">
        <f>KOLASIB!E337</f>
        <v>280.19900000000007</v>
      </c>
      <c r="D9" s="393">
        <v>19.93</v>
      </c>
      <c r="E9" s="393">
        <f t="shared" si="0"/>
        <v>300.12900000000008</v>
      </c>
      <c r="F9" s="393">
        <v>260.53600000000006</v>
      </c>
      <c r="G9" s="393">
        <f t="shared" si="1"/>
        <v>39.593000000000018</v>
      </c>
    </row>
    <row r="10" spans="1:7" ht="18" x14ac:dyDescent="0.45">
      <c r="A10" s="391">
        <v>8</v>
      </c>
      <c r="B10" s="392" t="s">
        <v>2671</v>
      </c>
      <c r="C10" s="393">
        <f>LAWNGTLAI!F128</f>
        <v>260.21199999999999</v>
      </c>
      <c r="D10" s="393">
        <v>9.6</v>
      </c>
      <c r="E10" s="393">
        <f t="shared" si="0"/>
        <v>269.81200000000001</v>
      </c>
      <c r="F10" s="393">
        <v>166.57999999999998</v>
      </c>
      <c r="G10" s="393">
        <f t="shared" si="1"/>
        <v>103.23200000000003</v>
      </c>
    </row>
    <row r="11" spans="1:7" ht="18" x14ac:dyDescent="0.45">
      <c r="A11" s="391">
        <v>9</v>
      </c>
      <c r="B11" s="392" t="s">
        <v>2672</v>
      </c>
      <c r="C11" s="393">
        <v>289.64999999999998</v>
      </c>
      <c r="D11" s="393"/>
      <c r="E11" s="393">
        <f t="shared" si="0"/>
        <v>289.64999999999998</v>
      </c>
      <c r="F11" s="393">
        <v>289.64999999999998</v>
      </c>
      <c r="G11" s="393">
        <f t="shared" si="1"/>
        <v>0</v>
      </c>
    </row>
    <row r="12" spans="1:7" ht="18" x14ac:dyDescent="0.45">
      <c r="A12" s="391">
        <v>10</v>
      </c>
      <c r="B12" s="392" t="s">
        <v>2673</v>
      </c>
      <c r="C12" s="393">
        <f>'LUNGLEI_Div-II'!E86</f>
        <v>143.233</v>
      </c>
      <c r="D12" s="393">
        <v>16.5</v>
      </c>
      <c r="E12" s="393">
        <f t="shared" si="0"/>
        <v>159.733</v>
      </c>
      <c r="F12" s="393">
        <v>195.12</v>
      </c>
      <c r="G12" s="393">
        <f t="shared" si="1"/>
        <v>-35.387</v>
      </c>
    </row>
    <row r="13" spans="1:7" ht="18" x14ac:dyDescent="0.45">
      <c r="A13" s="391">
        <v>11</v>
      </c>
      <c r="B13" s="392" t="s">
        <v>2674</v>
      </c>
      <c r="C13" s="393">
        <f>MAMIT!E115</f>
        <v>282.661</v>
      </c>
      <c r="D13" s="393"/>
      <c r="E13" s="393">
        <f t="shared" si="0"/>
        <v>282.661</v>
      </c>
      <c r="F13" s="393">
        <v>260.10000000000002</v>
      </c>
      <c r="G13" s="393">
        <f t="shared" si="1"/>
        <v>22.560999999999979</v>
      </c>
    </row>
    <row r="14" spans="1:7" ht="18" x14ac:dyDescent="0.45">
      <c r="A14" s="391">
        <v>12</v>
      </c>
      <c r="B14" s="392" t="s">
        <v>2676</v>
      </c>
      <c r="C14" s="393">
        <v>60.24</v>
      </c>
      <c r="D14" s="393"/>
      <c r="E14" s="393">
        <f t="shared" si="0"/>
        <v>60.24</v>
      </c>
      <c r="F14" s="393">
        <v>60.24</v>
      </c>
      <c r="G14" s="393">
        <f t="shared" si="1"/>
        <v>0</v>
      </c>
    </row>
    <row r="15" spans="1:7" ht="18" x14ac:dyDescent="0.45">
      <c r="A15" s="391">
        <v>13</v>
      </c>
      <c r="B15" s="392" t="s">
        <v>2677</v>
      </c>
      <c r="C15" s="393">
        <f>'NHD-II'!E43</f>
        <v>58.829000000000001</v>
      </c>
      <c r="D15" s="393">
        <v>2.29</v>
      </c>
      <c r="E15" s="393">
        <f t="shared" si="0"/>
        <v>61.119</v>
      </c>
      <c r="F15" s="393">
        <v>41.18</v>
      </c>
      <c r="G15" s="393">
        <f t="shared" si="1"/>
        <v>19.939</v>
      </c>
    </row>
    <row r="16" spans="1:7" ht="18" x14ac:dyDescent="0.45">
      <c r="A16" s="391">
        <v>14</v>
      </c>
      <c r="B16" s="392" t="s">
        <v>2678</v>
      </c>
      <c r="C16" s="393">
        <f>'NHD-III'!E53</f>
        <v>124.077</v>
      </c>
      <c r="D16" s="393"/>
      <c r="E16" s="393">
        <f t="shared" si="0"/>
        <v>124.077</v>
      </c>
      <c r="F16" s="393">
        <v>32.481999999999999</v>
      </c>
      <c r="G16" s="393">
        <f t="shared" si="1"/>
        <v>91.594999999999999</v>
      </c>
    </row>
    <row r="17" spans="1:7" ht="18" x14ac:dyDescent="0.45">
      <c r="A17" s="391">
        <v>15</v>
      </c>
      <c r="B17" s="392" t="s">
        <v>2679</v>
      </c>
      <c r="C17" s="393">
        <f>'SAIHA '!E185</f>
        <v>353.83699999999999</v>
      </c>
      <c r="D17" s="393">
        <f>'SAIHA '!E196</f>
        <v>2.9999999999999996</v>
      </c>
      <c r="E17" s="393">
        <f t="shared" si="0"/>
        <v>356.83699999999999</v>
      </c>
      <c r="F17" s="393">
        <v>197.41200000000001</v>
      </c>
      <c r="G17" s="393">
        <f t="shared" si="1"/>
        <v>159.42499999999998</v>
      </c>
    </row>
    <row r="18" spans="1:7" ht="18" x14ac:dyDescent="0.45">
      <c r="A18" s="391">
        <v>16</v>
      </c>
      <c r="B18" s="392" t="s">
        <v>2680</v>
      </c>
      <c r="C18" s="393">
        <f>SAITUAL!E104</f>
        <v>192.82599999999999</v>
      </c>
      <c r="D18" s="393"/>
      <c r="E18" s="393">
        <f t="shared" si="0"/>
        <v>192.82599999999999</v>
      </c>
      <c r="F18" s="393">
        <v>161.12</v>
      </c>
      <c r="G18" s="393">
        <f t="shared" si="1"/>
        <v>31.705999999999989</v>
      </c>
    </row>
    <row r="19" spans="1:7" ht="18" x14ac:dyDescent="0.45">
      <c r="A19" s="391">
        <v>17</v>
      </c>
      <c r="B19" s="392" t="s">
        <v>2681</v>
      </c>
      <c r="C19" s="393">
        <f>SERCHHIP!E158</f>
        <v>14.96</v>
      </c>
      <c r="D19" s="393"/>
      <c r="E19" s="393">
        <f t="shared" si="0"/>
        <v>14.96</v>
      </c>
      <c r="F19" s="393">
        <v>177.80800000000008</v>
      </c>
      <c r="G19" s="393">
        <f t="shared" si="1"/>
        <v>-162.84800000000007</v>
      </c>
    </row>
    <row r="20" spans="1:7" ht="18" x14ac:dyDescent="0.45">
      <c r="A20" s="391">
        <v>18</v>
      </c>
      <c r="B20" s="392" t="s">
        <v>2682</v>
      </c>
      <c r="C20" s="393">
        <f>TLABUNG!E101</f>
        <v>106.84800000000001</v>
      </c>
      <c r="D20" s="393"/>
      <c r="E20" s="393">
        <f t="shared" si="0"/>
        <v>106.84800000000001</v>
      </c>
      <c r="F20" s="393">
        <v>183.23399999999995</v>
      </c>
      <c r="G20" s="393">
        <f t="shared" si="1"/>
        <v>-76.385999999999939</v>
      </c>
    </row>
    <row r="21" spans="1:7" ht="18" x14ac:dyDescent="0.45">
      <c r="A21" s="391">
        <v>19</v>
      </c>
      <c r="B21" s="392" t="s">
        <v>2666</v>
      </c>
      <c r="C21" s="393">
        <v>0</v>
      </c>
      <c r="D21" s="393"/>
      <c r="E21" s="393">
        <f>C21+D21</f>
        <v>0</v>
      </c>
      <c r="F21" s="393"/>
      <c r="G21" s="393">
        <f t="shared" si="1"/>
        <v>0</v>
      </c>
    </row>
    <row r="22" spans="1:7" ht="18" x14ac:dyDescent="0.45">
      <c r="A22" s="391">
        <v>20</v>
      </c>
      <c r="B22" s="392" t="s">
        <v>2675</v>
      </c>
      <c r="C22" s="393">
        <v>0</v>
      </c>
      <c r="D22" s="393"/>
      <c r="E22" s="393">
        <f>C22+D22</f>
        <v>0</v>
      </c>
      <c r="F22" s="393"/>
      <c r="G22" s="393">
        <f t="shared" si="1"/>
        <v>0</v>
      </c>
    </row>
    <row r="23" spans="1:7" ht="18" x14ac:dyDescent="0.45">
      <c r="A23" s="165"/>
      <c r="B23" s="321" t="s">
        <v>12</v>
      </c>
      <c r="C23" s="48">
        <f>SUM(C3:C22)</f>
        <v>3803.2610000000009</v>
      </c>
      <c r="D23" s="48">
        <f>SUM(D3:D22)</f>
        <v>63.730000000000004</v>
      </c>
      <c r="E23" s="48">
        <f>SUM(E3:E22)</f>
        <v>3866.9910000000004</v>
      </c>
      <c r="F23" s="48">
        <f>SUM(F3:F22)</f>
        <v>3583.6639999999989</v>
      </c>
      <c r="G23" s="48">
        <f>SUM(G3:G22)</f>
        <v>283.32700000000023</v>
      </c>
    </row>
    <row r="24" spans="1:7" ht="14.25" x14ac:dyDescent="0.45">
      <c r="A24" s="6"/>
      <c r="B24" s="348"/>
      <c r="C24" s="6"/>
      <c r="D24" s="6"/>
      <c r="E24" s="6"/>
    </row>
    <row r="25" spans="1:7" ht="14.25" x14ac:dyDescent="0.45">
      <c r="E25" s="395"/>
    </row>
    <row r="26" spans="1:7" ht="14.25" x14ac:dyDescent="0.45">
      <c r="E26" s="395"/>
    </row>
    <row r="27" spans="1:7" ht="14.25" x14ac:dyDescent="0.45">
      <c r="E27" s="395"/>
    </row>
  </sheetData>
  <mergeCells count="1">
    <mergeCell ref="A1:G1"/>
  </mergeCells>
  <pageMargins left="0.7" right="0.7" top="0.75" bottom="0.75" header="0.3" footer="0.3"/>
  <pageSetup paperSize="9" scale="8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="92" zoomScaleNormal="100" zoomScaleSheetLayoutView="92" workbookViewId="0">
      <selection activeCell="C2" sqref="C2"/>
    </sheetView>
  </sheetViews>
  <sheetFormatPr defaultRowHeight="15" x14ac:dyDescent="0.25"/>
  <cols>
    <col min="1" max="1" width="8.7109375" style="15"/>
    <col min="2" max="2" width="30.28515625" style="164" customWidth="1"/>
    <col min="3" max="3" width="18.140625" style="15" customWidth="1"/>
    <col min="4" max="4" width="22.42578125" style="15" customWidth="1"/>
    <col min="5" max="5" width="21.5703125" style="15" customWidth="1"/>
  </cols>
  <sheetData>
    <row r="1" spans="1:5" s="12" customFormat="1" ht="22.9" customHeight="1" x14ac:dyDescent="0.55000000000000004">
      <c r="A1" s="95" t="s">
        <v>2661</v>
      </c>
      <c r="B1" s="95" t="s">
        <v>2662</v>
      </c>
      <c r="C1" s="260" t="s">
        <v>2</v>
      </c>
      <c r="D1" s="260" t="s">
        <v>2663</v>
      </c>
      <c r="E1" s="260" t="s">
        <v>2687</v>
      </c>
    </row>
    <row r="2" spans="1:5" ht="18" x14ac:dyDescent="0.45">
      <c r="A2" s="165">
        <v>1</v>
      </c>
      <c r="B2" s="166" t="s">
        <v>2664</v>
      </c>
      <c r="C2" s="165">
        <v>229.75</v>
      </c>
      <c r="D2" s="165">
        <v>3.69</v>
      </c>
      <c r="E2" s="165">
        <f>C2+D2</f>
        <v>233.44</v>
      </c>
    </row>
    <row r="3" spans="1:5" ht="18" x14ac:dyDescent="0.45">
      <c r="A3" s="165">
        <v>2</v>
      </c>
      <c r="B3" s="166" t="s">
        <v>2766</v>
      </c>
      <c r="C3" s="165">
        <v>175.83</v>
      </c>
      <c r="D3" s="165">
        <v>7.1</v>
      </c>
      <c r="E3" s="165">
        <f t="shared" ref="E3:E21" si="0">C3+D3</f>
        <v>182.93</v>
      </c>
    </row>
    <row r="4" spans="1:5" ht="18" x14ac:dyDescent="0.45">
      <c r="A4" s="165">
        <v>3</v>
      </c>
      <c r="B4" s="166" t="s">
        <v>2665</v>
      </c>
      <c r="C4" s="165">
        <v>333.77</v>
      </c>
      <c r="D4" s="165">
        <v>6</v>
      </c>
      <c r="E4" s="165">
        <f t="shared" si="0"/>
        <v>339.77</v>
      </c>
    </row>
    <row r="5" spans="1:5" ht="18" x14ac:dyDescent="0.45">
      <c r="A5" s="165">
        <v>4</v>
      </c>
      <c r="B5" s="166" t="s">
        <v>2666</v>
      </c>
      <c r="C5" s="167">
        <v>79.89</v>
      </c>
      <c r="D5" s="165"/>
      <c r="E5" s="165">
        <f>C5+D5</f>
        <v>79.89</v>
      </c>
    </row>
    <row r="6" spans="1:5" ht="18" x14ac:dyDescent="0.45">
      <c r="A6" s="165">
        <v>5</v>
      </c>
      <c r="B6" s="166" t="s">
        <v>2667</v>
      </c>
      <c r="C6" s="165">
        <v>316.05</v>
      </c>
      <c r="D6" s="165"/>
      <c r="E6" s="165">
        <f t="shared" si="0"/>
        <v>316.05</v>
      </c>
    </row>
    <row r="7" spans="1:5" ht="18" x14ac:dyDescent="0.45">
      <c r="A7" s="165">
        <v>6</v>
      </c>
      <c r="B7" s="166" t="s">
        <v>2668</v>
      </c>
      <c r="C7" s="165">
        <v>218.35</v>
      </c>
      <c r="D7" s="165">
        <v>5.56</v>
      </c>
      <c r="E7" s="165">
        <f t="shared" si="0"/>
        <v>223.91</v>
      </c>
    </row>
    <row r="8" spans="1:5" ht="18" x14ac:dyDescent="0.45">
      <c r="A8" s="165">
        <v>7</v>
      </c>
      <c r="B8" s="166" t="s">
        <v>2669</v>
      </c>
      <c r="C8" s="165">
        <v>502.49</v>
      </c>
      <c r="D8" s="165">
        <v>1.62</v>
      </c>
      <c r="E8" s="165">
        <f t="shared" si="0"/>
        <v>504.11</v>
      </c>
    </row>
    <row r="9" spans="1:5" ht="18" x14ac:dyDescent="0.45">
      <c r="A9" s="165">
        <v>8</v>
      </c>
      <c r="B9" s="166" t="s">
        <v>2670</v>
      </c>
      <c r="C9" s="165">
        <v>330.57</v>
      </c>
      <c r="D9" s="165">
        <v>176.24</v>
      </c>
      <c r="E9" s="165">
        <f t="shared" si="0"/>
        <v>506.81</v>
      </c>
    </row>
    <row r="10" spans="1:5" ht="18" x14ac:dyDescent="0.45">
      <c r="A10" s="165">
        <v>9</v>
      </c>
      <c r="B10" s="166" t="s">
        <v>2671</v>
      </c>
      <c r="C10" s="165">
        <v>260.20999999999998</v>
      </c>
      <c r="D10" s="165">
        <v>58.62</v>
      </c>
      <c r="E10" s="165">
        <f t="shared" si="0"/>
        <v>318.83</v>
      </c>
    </row>
    <row r="11" spans="1:5" ht="18" x14ac:dyDescent="0.45">
      <c r="A11" s="165">
        <v>10</v>
      </c>
      <c r="B11" s="166" t="s">
        <v>2672</v>
      </c>
      <c r="C11" s="165">
        <v>289.64999999999998</v>
      </c>
      <c r="D11" s="165">
        <v>8.5399999999999991</v>
      </c>
      <c r="E11" s="165">
        <f t="shared" si="0"/>
        <v>298.19</v>
      </c>
    </row>
    <row r="12" spans="1:5" ht="18" x14ac:dyDescent="0.45">
      <c r="A12" s="165">
        <v>11</v>
      </c>
      <c r="B12" s="166" t="s">
        <v>2673</v>
      </c>
      <c r="C12" s="165">
        <v>201.61</v>
      </c>
      <c r="D12" s="165">
        <v>38.81</v>
      </c>
      <c r="E12" s="143">
        <f t="shared" si="0"/>
        <v>240.42000000000002</v>
      </c>
    </row>
    <row r="13" spans="1:5" ht="18" x14ac:dyDescent="0.45">
      <c r="A13" s="165">
        <v>12</v>
      </c>
      <c r="B13" s="166" t="s">
        <v>2674</v>
      </c>
      <c r="C13" s="165">
        <v>282.66000000000003</v>
      </c>
      <c r="D13" s="165"/>
      <c r="E13" s="165">
        <f t="shared" si="0"/>
        <v>282.66000000000003</v>
      </c>
    </row>
    <row r="14" spans="1:5" ht="18" x14ac:dyDescent="0.45">
      <c r="A14" s="165">
        <v>13</v>
      </c>
      <c r="B14" s="166" t="s">
        <v>2675</v>
      </c>
      <c r="C14" s="165">
        <v>296.69</v>
      </c>
      <c r="D14" s="165"/>
      <c r="E14" s="165">
        <f t="shared" si="0"/>
        <v>296.69</v>
      </c>
    </row>
    <row r="15" spans="1:5" ht="18" x14ac:dyDescent="0.45">
      <c r="A15" s="165">
        <v>14</v>
      </c>
      <c r="B15" s="166" t="s">
        <v>2676</v>
      </c>
      <c r="C15" s="165">
        <v>68.709999999999994</v>
      </c>
      <c r="D15" s="165"/>
      <c r="E15" s="165">
        <f t="shared" si="0"/>
        <v>68.709999999999994</v>
      </c>
    </row>
    <row r="16" spans="1:5" ht="18" x14ac:dyDescent="0.45">
      <c r="A16" s="165">
        <v>15</v>
      </c>
      <c r="B16" s="166" t="s">
        <v>2677</v>
      </c>
      <c r="C16" s="165">
        <v>68.3</v>
      </c>
      <c r="D16" s="165">
        <v>2.29</v>
      </c>
      <c r="E16" s="165">
        <f t="shared" si="0"/>
        <v>70.59</v>
      </c>
    </row>
    <row r="17" spans="1:5" ht="18" x14ac:dyDescent="0.45">
      <c r="A17" s="165">
        <v>16</v>
      </c>
      <c r="B17" s="166" t="s">
        <v>2678</v>
      </c>
      <c r="C17" s="165">
        <v>18.78</v>
      </c>
      <c r="D17" s="165"/>
      <c r="E17" s="165">
        <f t="shared" si="0"/>
        <v>18.78</v>
      </c>
    </row>
    <row r="18" spans="1:5" ht="18" x14ac:dyDescent="0.45">
      <c r="A18" s="165">
        <v>17</v>
      </c>
      <c r="B18" s="166" t="s">
        <v>2679</v>
      </c>
      <c r="C18" s="165">
        <v>418.44</v>
      </c>
      <c r="D18" s="165">
        <v>3</v>
      </c>
      <c r="E18" s="165">
        <f t="shared" si="0"/>
        <v>421.44</v>
      </c>
    </row>
    <row r="19" spans="1:5" ht="18" x14ac:dyDescent="0.45">
      <c r="A19" s="165">
        <v>18</v>
      </c>
      <c r="B19" s="166" t="s">
        <v>2680</v>
      </c>
      <c r="C19" s="165">
        <v>364.25</v>
      </c>
      <c r="D19" s="165">
        <v>10</v>
      </c>
      <c r="E19" s="165">
        <f t="shared" si="0"/>
        <v>374.25</v>
      </c>
    </row>
    <row r="20" spans="1:5" ht="18" x14ac:dyDescent="0.45">
      <c r="A20" s="165">
        <v>19</v>
      </c>
      <c r="B20" s="166" t="s">
        <v>2681</v>
      </c>
      <c r="C20" s="165">
        <v>252.5</v>
      </c>
      <c r="D20" s="165">
        <v>18.3</v>
      </c>
      <c r="E20" s="165">
        <f t="shared" si="0"/>
        <v>270.8</v>
      </c>
    </row>
    <row r="21" spans="1:5" ht="18" x14ac:dyDescent="0.45">
      <c r="A21" s="165">
        <v>20</v>
      </c>
      <c r="B21" s="166" t="s">
        <v>2682</v>
      </c>
      <c r="C21" s="165">
        <v>256.5</v>
      </c>
      <c r="D21" s="165">
        <v>10.1</v>
      </c>
      <c r="E21" s="165">
        <f t="shared" si="0"/>
        <v>266.60000000000002</v>
      </c>
    </row>
    <row r="22" spans="1:5" ht="18" x14ac:dyDescent="0.45">
      <c r="A22" s="165"/>
      <c r="B22" s="261" t="s">
        <v>12</v>
      </c>
      <c r="C22" s="95">
        <f>SUM(C2:C21)</f>
        <v>4965</v>
      </c>
      <c r="D22" s="95">
        <f t="shared" ref="D22:E22" si="1">SUM(D2:D21)</f>
        <v>349.87000000000006</v>
      </c>
      <c r="E22" s="95">
        <f t="shared" si="1"/>
        <v>5314.8700000000008</v>
      </c>
    </row>
    <row r="24" spans="1:5" ht="18" customHeight="1" x14ac:dyDescent="0.45">
      <c r="A24" s="633" t="s">
        <v>3046</v>
      </c>
      <c r="B24" s="633"/>
      <c r="C24" s="633"/>
      <c r="D24" s="633"/>
      <c r="E24" s="633"/>
    </row>
    <row r="25" spans="1:5" s="12" customFormat="1" ht="24.75" customHeight="1" x14ac:dyDescent="0.55000000000000004">
      <c r="A25" s="118" t="s">
        <v>2661</v>
      </c>
      <c r="B25" s="118" t="s">
        <v>2662</v>
      </c>
      <c r="C25" s="294" t="s">
        <v>2</v>
      </c>
      <c r="D25" s="294" t="s">
        <v>2663</v>
      </c>
      <c r="E25" s="294" t="s">
        <v>2687</v>
      </c>
    </row>
    <row r="26" spans="1:5" ht="18" x14ac:dyDescent="0.45">
      <c r="A26" s="165">
        <v>1</v>
      </c>
      <c r="B26" s="166" t="s">
        <v>2664</v>
      </c>
      <c r="C26" s="143">
        <f>'ARND '!E280</f>
        <v>2.0939999999999999</v>
      </c>
      <c r="D26" s="165"/>
      <c r="E26" s="143">
        <f>C26+D26</f>
        <v>2.0939999999999999</v>
      </c>
    </row>
    <row r="27" spans="1:5" ht="18" x14ac:dyDescent="0.45">
      <c r="A27" s="165">
        <v>2</v>
      </c>
      <c r="B27" s="166" t="s">
        <v>2766</v>
      </c>
      <c r="C27" s="165"/>
      <c r="D27" s="165"/>
      <c r="E27" s="143"/>
    </row>
    <row r="28" spans="1:5" ht="18" x14ac:dyDescent="0.45">
      <c r="A28" s="165">
        <v>3</v>
      </c>
      <c r="B28" s="166" t="s">
        <v>2665</v>
      </c>
      <c r="C28" s="143">
        <f>CHAMPHAI!E268</f>
        <v>68.12299999999999</v>
      </c>
      <c r="D28" s="165"/>
      <c r="E28" s="143">
        <f t="shared" ref="E28:E45" si="2">C28+D28</f>
        <v>68.12299999999999</v>
      </c>
    </row>
    <row r="29" spans="1:5" ht="18" x14ac:dyDescent="0.45">
      <c r="A29" s="165">
        <v>4</v>
      </c>
      <c r="B29" s="166" t="s">
        <v>2666</v>
      </c>
      <c r="C29" s="167"/>
      <c r="D29" s="165"/>
      <c r="E29" s="143"/>
    </row>
    <row r="30" spans="1:5" ht="18" x14ac:dyDescent="0.45">
      <c r="A30" s="165">
        <v>5</v>
      </c>
      <c r="B30" s="166" t="s">
        <v>2667</v>
      </c>
      <c r="C30" s="143">
        <f>HMUIFANG!E115+HMUIFANG!E116+HMUIFANG!E119</f>
        <v>32.911000000000001</v>
      </c>
      <c r="D30" s="143">
        <f>HMUIFANG!E117+HMUIFANG!E118</f>
        <v>15.8</v>
      </c>
      <c r="E30" s="143">
        <f t="shared" si="2"/>
        <v>48.710999999999999</v>
      </c>
    </row>
    <row r="31" spans="1:5" ht="18" x14ac:dyDescent="0.45">
      <c r="A31" s="165">
        <v>6</v>
      </c>
      <c r="B31" s="166" t="s">
        <v>2668</v>
      </c>
      <c r="C31" s="143">
        <f>KAWRTHAH!E147</f>
        <v>7.5910000000000002</v>
      </c>
      <c r="D31" s="165"/>
      <c r="E31" s="143">
        <f t="shared" si="2"/>
        <v>7.5910000000000002</v>
      </c>
    </row>
    <row r="32" spans="1:5" ht="18" x14ac:dyDescent="0.45">
      <c r="A32" s="165">
        <v>7</v>
      </c>
      <c r="B32" s="166" t="s">
        <v>2669</v>
      </c>
      <c r="C32" s="143">
        <f>KHAWZAWL!E184</f>
        <v>39.5</v>
      </c>
      <c r="D32" s="165"/>
      <c r="E32" s="143">
        <f t="shared" si="2"/>
        <v>39.5</v>
      </c>
    </row>
    <row r="33" spans="1:5" ht="18" x14ac:dyDescent="0.45">
      <c r="A33" s="165">
        <v>8</v>
      </c>
      <c r="B33" s="166" t="s">
        <v>2670</v>
      </c>
      <c r="C33" s="165"/>
      <c r="D33" s="165"/>
      <c r="E33" s="143"/>
    </row>
    <row r="34" spans="1:5" ht="18" x14ac:dyDescent="0.45">
      <c r="A34" s="165">
        <v>9</v>
      </c>
      <c r="B34" s="166" t="s">
        <v>2671</v>
      </c>
      <c r="C34" s="143">
        <f>LAWNGTLAI!F157</f>
        <v>32.917999999999999</v>
      </c>
      <c r="D34" s="165"/>
      <c r="E34" s="143">
        <f t="shared" si="2"/>
        <v>32.917999999999999</v>
      </c>
    </row>
    <row r="35" spans="1:5" ht="18" x14ac:dyDescent="0.45">
      <c r="A35" s="165">
        <v>10</v>
      </c>
      <c r="B35" s="166" t="s">
        <v>2672</v>
      </c>
      <c r="C35" s="165"/>
      <c r="D35" s="165"/>
      <c r="E35" s="143"/>
    </row>
    <row r="36" spans="1:5" ht="18" x14ac:dyDescent="0.45">
      <c r="A36" s="165">
        <v>11</v>
      </c>
      <c r="B36" s="166" t="s">
        <v>2673</v>
      </c>
      <c r="C36" s="143">
        <f>'LUNGLEI_Div-II'!E125</f>
        <v>27.076999999999998</v>
      </c>
      <c r="D36" s="165"/>
      <c r="E36" s="143">
        <f t="shared" si="2"/>
        <v>27.076999999999998</v>
      </c>
    </row>
    <row r="37" spans="1:5" ht="18" x14ac:dyDescent="0.45">
      <c r="A37" s="165">
        <v>12</v>
      </c>
      <c r="B37" s="166" t="s">
        <v>2674</v>
      </c>
      <c r="C37" s="165"/>
      <c r="D37" s="165"/>
      <c r="E37" s="143"/>
    </row>
    <row r="38" spans="1:5" ht="18" x14ac:dyDescent="0.45">
      <c r="A38" s="165">
        <v>13</v>
      </c>
      <c r="B38" s="166" t="s">
        <v>2675</v>
      </c>
      <c r="C38" s="143">
        <f>MMPD!F18</f>
        <v>3.8479999999999999</v>
      </c>
      <c r="D38" s="165"/>
      <c r="E38" s="143">
        <f t="shared" si="2"/>
        <v>3.8479999999999999</v>
      </c>
    </row>
    <row r="39" spans="1:5" ht="18.75" x14ac:dyDescent="0.25">
      <c r="A39" s="165">
        <v>14</v>
      </c>
      <c r="B39" s="166" t="s">
        <v>2676</v>
      </c>
      <c r="C39" s="143">
        <f>'NHD-I'!E50</f>
        <v>10.532999999999999</v>
      </c>
      <c r="D39" s="165"/>
      <c r="E39" s="143">
        <f t="shared" si="2"/>
        <v>10.532999999999999</v>
      </c>
    </row>
    <row r="40" spans="1:5" ht="18.75" x14ac:dyDescent="0.25">
      <c r="A40" s="165">
        <v>15</v>
      </c>
      <c r="B40" s="166" t="s">
        <v>2677</v>
      </c>
      <c r="C40" s="143">
        <f>'NHD-II'!E60+'NHD-II'!E61+'NHD-II'!E62</f>
        <v>16.209999999999997</v>
      </c>
      <c r="D40" s="143">
        <f>'NHD-II'!E59</f>
        <v>14</v>
      </c>
      <c r="E40" s="143">
        <f t="shared" si="2"/>
        <v>30.209999999999997</v>
      </c>
    </row>
    <row r="41" spans="1:5" ht="18.75" x14ac:dyDescent="0.25">
      <c r="A41" s="165">
        <v>16</v>
      </c>
      <c r="B41" s="166" t="s">
        <v>2678</v>
      </c>
      <c r="C41" s="165"/>
      <c r="D41" s="165"/>
      <c r="E41" s="143"/>
    </row>
    <row r="42" spans="1:5" ht="18.75" x14ac:dyDescent="0.25">
      <c r="A42" s="165">
        <v>17</v>
      </c>
      <c r="B42" s="166" t="s">
        <v>2679</v>
      </c>
      <c r="C42" s="143">
        <v>34.020000000000003</v>
      </c>
      <c r="D42" s="165"/>
      <c r="E42" s="143">
        <f t="shared" si="2"/>
        <v>34.020000000000003</v>
      </c>
    </row>
    <row r="43" spans="1:5" ht="18.75" x14ac:dyDescent="0.25">
      <c r="A43" s="165">
        <v>18</v>
      </c>
      <c r="B43" s="166" t="s">
        <v>2680</v>
      </c>
      <c r="C43" s="165">
        <f>SAITUAL!E115</f>
        <v>72.11</v>
      </c>
      <c r="D43" s="165"/>
      <c r="E43" s="143">
        <f t="shared" si="2"/>
        <v>72.11</v>
      </c>
    </row>
    <row r="44" spans="1:5" ht="18.75" x14ac:dyDescent="0.25">
      <c r="A44" s="165">
        <v>19</v>
      </c>
      <c r="B44" s="166" t="s">
        <v>2681</v>
      </c>
      <c r="C44" s="143">
        <f>SERCHHIP!E194</f>
        <v>84.372000000000014</v>
      </c>
      <c r="D44" s="165"/>
      <c r="E44" s="143">
        <f t="shared" si="2"/>
        <v>84.372000000000014</v>
      </c>
    </row>
    <row r="45" spans="1:5" ht="18.75" x14ac:dyDescent="0.25">
      <c r="A45" s="165">
        <v>20</v>
      </c>
      <c r="B45" s="166" t="s">
        <v>2682</v>
      </c>
      <c r="C45" s="143">
        <f>TLABUNG!E142</f>
        <v>15.304000000000002</v>
      </c>
      <c r="D45" s="165"/>
      <c r="E45" s="143">
        <f t="shared" si="2"/>
        <v>15.304000000000002</v>
      </c>
    </row>
    <row r="46" spans="1:5" ht="18.75" x14ac:dyDescent="0.25">
      <c r="A46" s="165"/>
      <c r="B46" s="298" t="s">
        <v>12</v>
      </c>
      <c r="C46" s="95">
        <f>SUM(C26:C45)</f>
        <v>446.61099999999999</v>
      </c>
      <c r="D46" s="95">
        <f t="shared" ref="D46:E46" si="3">SUM(D26:D45)</f>
        <v>29.8</v>
      </c>
      <c r="E46" s="95">
        <f t="shared" si="3"/>
        <v>476.41099999999994</v>
      </c>
    </row>
  </sheetData>
  <mergeCells count="1">
    <mergeCell ref="A24:E24"/>
  </mergeCells>
  <pageMargins left="0.7" right="0.7" top="0.75" bottom="0.75" header="0.3" footer="0.3"/>
  <pageSetup paperSize="9" scale="81" orientation="portrait" r:id="rId1"/>
  <rowBreaks count="1" manualBreakCount="1">
    <brk id="4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view="pageBreakPreview" zoomScale="60" zoomScaleNormal="100" workbookViewId="0">
      <pane ySplit="2" topLeftCell="A62" activePane="bottomLeft" state="frozen"/>
      <selection pane="bottomLeft" activeCell="I103" sqref="I103"/>
    </sheetView>
  </sheetViews>
  <sheetFormatPr defaultColWidth="8.7109375" defaultRowHeight="15.75" x14ac:dyDescent="0.25"/>
  <cols>
    <col min="1" max="1" width="8" style="32" customWidth="1"/>
    <col min="2" max="2" width="7.85546875" style="32" customWidth="1"/>
    <col min="3" max="3" width="48.140625" style="33" customWidth="1"/>
    <col min="4" max="4" width="13.140625" style="32" customWidth="1"/>
    <col min="5" max="5" width="12.140625" style="32" customWidth="1"/>
    <col min="6" max="6" width="13.7109375" style="34" hidden="1" customWidth="1"/>
    <col min="7" max="16384" width="8.7109375" style="32"/>
  </cols>
  <sheetData>
    <row r="1" spans="1:7" ht="29.25" customHeight="1" x14ac:dyDescent="0.5">
      <c r="A1" s="625" t="s">
        <v>3055</v>
      </c>
      <c r="B1" s="625"/>
      <c r="C1" s="625"/>
      <c r="D1" s="625"/>
      <c r="E1" s="625"/>
      <c r="F1" s="625"/>
    </row>
    <row r="2" spans="1:7" ht="67.5" customHeight="1" x14ac:dyDescent="0.5">
      <c r="A2" s="13" t="s">
        <v>1074</v>
      </c>
      <c r="B2" s="13" t="s">
        <v>99</v>
      </c>
      <c r="C2" s="13" t="s">
        <v>283</v>
      </c>
      <c r="D2" s="95" t="s">
        <v>103</v>
      </c>
      <c r="E2" s="49" t="s">
        <v>2651</v>
      </c>
      <c r="F2" s="13" t="s">
        <v>1942</v>
      </c>
    </row>
    <row r="3" spans="1:7" customFormat="1" ht="18" x14ac:dyDescent="0.55000000000000004">
      <c r="A3" s="430">
        <v>1</v>
      </c>
      <c r="B3" s="440"/>
      <c r="C3" s="440" t="s">
        <v>3084</v>
      </c>
      <c r="D3" s="406"/>
      <c r="E3" s="436"/>
      <c r="F3" s="51"/>
      <c r="G3" s="12"/>
    </row>
    <row r="4" spans="1:7" customFormat="1" ht="18" x14ac:dyDescent="0.55000000000000004">
      <c r="A4" s="432">
        <f>A3+1</f>
        <v>2</v>
      </c>
      <c r="B4" s="440"/>
      <c r="C4" s="440" t="s">
        <v>3085</v>
      </c>
      <c r="D4" s="406"/>
      <c r="E4" s="436"/>
      <c r="F4" s="92">
        <f>F14</f>
        <v>80</v>
      </c>
      <c r="G4" s="12"/>
    </row>
    <row r="5" spans="1:7" customFormat="1" ht="18" x14ac:dyDescent="0.55000000000000004">
      <c r="A5" s="432">
        <f t="shared" ref="A5:A9" si="0">A4+1</f>
        <v>3</v>
      </c>
      <c r="B5" s="90"/>
      <c r="C5" s="90" t="s">
        <v>3086</v>
      </c>
      <c r="D5" s="406"/>
      <c r="E5" s="435">
        <f>E15</f>
        <v>131.88800000000001</v>
      </c>
      <c r="F5" s="92">
        <f>F22</f>
        <v>1.399</v>
      </c>
      <c r="G5" s="12"/>
    </row>
    <row r="6" spans="1:7" customFormat="1" ht="18" x14ac:dyDescent="0.55000000000000004">
      <c r="A6" s="432">
        <f t="shared" si="0"/>
        <v>4</v>
      </c>
      <c r="B6" s="90"/>
      <c r="C6" s="90" t="s">
        <v>3087</v>
      </c>
      <c r="D6" s="406"/>
      <c r="E6" s="435">
        <f>E18</f>
        <v>58.792000000000002</v>
      </c>
      <c r="F6" s="92"/>
      <c r="G6" s="12"/>
    </row>
    <row r="7" spans="1:7" customFormat="1" ht="18" x14ac:dyDescent="0.55000000000000004">
      <c r="A7" s="432">
        <f t="shared" si="0"/>
        <v>5</v>
      </c>
      <c r="B7" s="90"/>
      <c r="C7" s="90" t="s">
        <v>3088</v>
      </c>
      <c r="D7" s="406"/>
      <c r="E7" s="435">
        <f>E114</f>
        <v>50.771999999999998</v>
      </c>
      <c r="F7" s="92"/>
      <c r="G7" s="12"/>
    </row>
    <row r="8" spans="1:7" customFormat="1" ht="18" x14ac:dyDescent="0.55000000000000004">
      <c r="A8" s="432">
        <f t="shared" si="0"/>
        <v>6</v>
      </c>
      <c r="B8" s="90"/>
      <c r="C8" s="90" t="s">
        <v>377</v>
      </c>
      <c r="D8" s="406"/>
      <c r="E8" s="435"/>
      <c r="F8" s="51"/>
      <c r="G8" s="12"/>
    </row>
    <row r="9" spans="1:7" customFormat="1" ht="18" x14ac:dyDescent="0.55000000000000004">
      <c r="A9" s="432">
        <f t="shared" si="0"/>
        <v>7</v>
      </c>
      <c r="B9" s="90"/>
      <c r="C9" s="90" t="s">
        <v>596</v>
      </c>
      <c r="D9" s="406"/>
      <c r="E9" s="435">
        <f>E105</f>
        <v>41.209000000000017</v>
      </c>
      <c r="F9" s="92">
        <f>F237</f>
        <v>0</v>
      </c>
      <c r="G9" s="12"/>
    </row>
    <row r="10" spans="1:7" customFormat="1" ht="25.15" customHeight="1" x14ac:dyDescent="0.55000000000000004">
      <c r="A10" s="432"/>
      <c r="B10" s="90"/>
      <c r="C10" s="90"/>
      <c r="D10" s="80" t="s">
        <v>107</v>
      </c>
      <c r="E10" s="74">
        <f>SUM(E3:E9)</f>
        <v>282.661</v>
      </c>
      <c r="F10" s="162">
        <f>SUM(F3:F9)</f>
        <v>81.399000000000001</v>
      </c>
      <c r="G10" s="12"/>
    </row>
    <row r="11" spans="1:7" customFormat="1" ht="25.15" customHeight="1" x14ac:dyDescent="0.55000000000000004">
      <c r="A11" s="573" t="s">
        <v>3086</v>
      </c>
      <c r="B11" s="574"/>
      <c r="C11" s="574"/>
      <c r="D11" s="574"/>
      <c r="E11" s="575"/>
      <c r="F11" s="162"/>
      <c r="G11" s="12"/>
    </row>
    <row r="12" spans="1:7" ht="23.65" customHeight="1" x14ac:dyDescent="0.5">
      <c r="A12" s="433">
        <v>1</v>
      </c>
      <c r="B12" s="433">
        <v>2341</v>
      </c>
      <c r="C12" s="53" t="s">
        <v>1943</v>
      </c>
      <c r="D12" s="433" t="s">
        <v>321</v>
      </c>
      <c r="E12" s="374">
        <v>34.395000000000003</v>
      </c>
      <c r="F12" s="54">
        <v>34.395000000000003</v>
      </c>
    </row>
    <row r="13" spans="1:7" ht="36" customHeight="1" x14ac:dyDescent="0.5">
      <c r="A13" s="433">
        <v>2</v>
      </c>
      <c r="B13" s="433">
        <v>2342</v>
      </c>
      <c r="C13" s="53" t="s">
        <v>1944</v>
      </c>
      <c r="D13" s="433" t="s">
        <v>321</v>
      </c>
      <c r="E13" s="439">
        <v>17.518999999999998</v>
      </c>
      <c r="F13" s="213">
        <v>18</v>
      </c>
    </row>
    <row r="14" spans="1:7" ht="41.25" customHeight="1" x14ac:dyDescent="0.5">
      <c r="A14" s="433">
        <v>3</v>
      </c>
      <c r="B14" s="433">
        <v>2343</v>
      </c>
      <c r="C14" s="53" t="s">
        <v>1945</v>
      </c>
      <c r="D14" s="433" t="s">
        <v>321</v>
      </c>
      <c r="E14" s="439">
        <v>79.974000000000004</v>
      </c>
      <c r="F14" s="213">
        <v>80</v>
      </c>
    </row>
    <row r="15" spans="1:7" ht="25.15" customHeight="1" x14ac:dyDescent="0.5">
      <c r="A15" s="51"/>
      <c r="B15" s="51"/>
      <c r="C15" s="53"/>
      <c r="D15" s="162" t="s">
        <v>107</v>
      </c>
      <c r="E15" s="66">
        <f>SUM(E12:E14)</f>
        <v>131.88800000000001</v>
      </c>
      <c r="F15" s="213"/>
    </row>
    <row r="16" spans="1:7" ht="19.899999999999999" customHeight="1" x14ac:dyDescent="0.5">
      <c r="A16" s="613" t="s">
        <v>3087</v>
      </c>
      <c r="B16" s="614"/>
      <c r="C16" s="614"/>
      <c r="D16" s="614"/>
      <c r="E16" s="615"/>
      <c r="F16" s="213"/>
    </row>
    <row r="17" spans="1:6" ht="30.75" customHeight="1" x14ac:dyDescent="0.5">
      <c r="A17" s="433">
        <v>1</v>
      </c>
      <c r="B17" s="433">
        <v>2344</v>
      </c>
      <c r="C17" s="53" t="s">
        <v>1946</v>
      </c>
      <c r="D17" s="433" t="s">
        <v>9</v>
      </c>
      <c r="E17" s="439">
        <v>58.792000000000002</v>
      </c>
      <c r="F17" s="54">
        <v>58.792000000000002</v>
      </c>
    </row>
    <row r="18" spans="1:6" ht="23.25" customHeight="1" x14ac:dyDescent="0.5">
      <c r="A18" s="433"/>
      <c r="B18" s="433"/>
      <c r="C18" s="53"/>
      <c r="D18" s="162" t="s">
        <v>107</v>
      </c>
      <c r="E18" s="66">
        <f>E17</f>
        <v>58.792000000000002</v>
      </c>
      <c r="F18" s="54"/>
    </row>
    <row r="19" spans="1:6" ht="22.9" customHeight="1" x14ac:dyDescent="0.5">
      <c r="A19" s="587" t="s">
        <v>596</v>
      </c>
      <c r="B19" s="566"/>
      <c r="C19" s="566"/>
      <c r="D19" s="566"/>
      <c r="E19" s="588"/>
      <c r="F19" s="54"/>
    </row>
    <row r="20" spans="1:6" ht="29.25" customHeight="1" x14ac:dyDescent="0.5">
      <c r="A20" s="433">
        <v>1</v>
      </c>
      <c r="B20" s="433">
        <v>2352</v>
      </c>
      <c r="C20" s="53" t="s">
        <v>1947</v>
      </c>
      <c r="D20" s="433" t="s">
        <v>14</v>
      </c>
      <c r="E20" s="439">
        <v>3.5990000000000002</v>
      </c>
      <c r="F20" s="54">
        <v>3.5990000000000002</v>
      </c>
    </row>
    <row r="21" spans="1:6" ht="23.65" customHeight="1" x14ac:dyDescent="0.5">
      <c r="A21" s="433">
        <v>2</v>
      </c>
      <c r="B21" s="433">
        <v>2353</v>
      </c>
      <c r="C21" s="53" t="s">
        <v>1948</v>
      </c>
      <c r="D21" s="433" t="s">
        <v>14</v>
      </c>
      <c r="E21" s="439">
        <v>1.0109999999999999</v>
      </c>
      <c r="F21" s="54">
        <v>1.0109999999999999</v>
      </c>
    </row>
    <row r="22" spans="1:6" ht="34.5" customHeight="1" x14ac:dyDescent="0.5">
      <c r="A22" s="433">
        <v>3</v>
      </c>
      <c r="B22" s="433">
        <v>2354</v>
      </c>
      <c r="C22" s="53" t="s">
        <v>1949</v>
      </c>
      <c r="D22" s="433" t="s">
        <v>14</v>
      </c>
      <c r="E22" s="439">
        <v>1.399</v>
      </c>
      <c r="F22" s="54">
        <v>1.399</v>
      </c>
    </row>
    <row r="23" spans="1:6" ht="28.5" customHeight="1" x14ac:dyDescent="0.5">
      <c r="A23" s="433">
        <v>4</v>
      </c>
      <c r="B23" s="433">
        <v>2355</v>
      </c>
      <c r="C23" s="53" t="s">
        <v>1950</v>
      </c>
      <c r="D23" s="433" t="s">
        <v>14</v>
      </c>
      <c r="E23" s="439">
        <v>0.99099999999999999</v>
      </c>
      <c r="F23" s="213">
        <v>1.47</v>
      </c>
    </row>
    <row r="24" spans="1:6" ht="28.5" customHeight="1" x14ac:dyDescent="0.5">
      <c r="A24" s="433">
        <v>5</v>
      </c>
      <c r="B24" s="433">
        <v>2356</v>
      </c>
      <c r="C24" s="53" t="s">
        <v>1951</v>
      </c>
      <c r="D24" s="433" t="s">
        <v>14</v>
      </c>
      <c r="E24" s="439">
        <v>0.79400000000000004</v>
      </c>
      <c r="F24" s="213">
        <v>1.2</v>
      </c>
    </row>
    <row r="25" spans="1:6" ht="28.5" customHeight="1" x14ac:dyDescent="0.5">
      <c r="A25" s="433">
        <v>6</v>
      </c>
      <c r="B25" s="433">
        <v>2357</v>
      </c>
      <c r="C25" s="53" t="s">
        <v>1952</v>
      </c>
      <c r="D25" s="433" t="s">
        <v>14</v>
      </c>
      <c r="E25" s="439">
        <v>1.3109999999999999</v>
      </c>
      <c r="F25" s="213">
        <v>1.6</v>
      </c>
    </row>
    <row r="26" spans="1:6" ht="28.5" customHeight="1" x14ac:dyDescent="0.5">
      <c r="A26" s="433">
        <v>7</v>
      </c>
      <c r="B26" s="433">
        <v>2358</v>
      </c>
      <c r="C26" s="53" t="s">
        <v>1953</v>
      </c>
      <c r="D26" s="433" t="s">
        <v>14</v>
      </c>
      <c r="E26" s="439">
        <v>5.3999999999999999E-2</v>
      </c>
      <c r="F26" s="54">
        <v>5.3999999999999999E-2</v>
      </c>
    </row>
    <row r="27" spans="1:6" ht="28.5" customHeight="1" x14ac:dyDescent="0.5">
      <c r="A27" s="433">
        <v>8</v>
      </c>
      <c r="B27" s="433">
        <v>2359</v>
      </c>
      <c r="C27" s="53" t="s">
        <v>1954</v>
      </c>
      <c r="D27" s="433" t="s">
        <v>14</v>
      </c>
      <c r="E27" s="439">
        <v>0.308</v>
      </c>
      <c r="F27" s="54">
        <v>0.308</v>
      </c>
    </row>
    <row r="28" spans="1:6" ht="28.5" customHeight="1" x14ac:dyDescent="0.5">
      <c r="A28" s="433">
        <v>9</v>
      </c>
      <c r="B28" s="433">
        <v>2360</v>
      </c>
      <c r="C28" s="53" t="s">
        <v>1955</v>
      </c>
      <c r="D28" s="433" t="s">
        <v>14</v>
      </c>
      <c r="E28" s="439">
        <v>4.2999999999999997E-2</v>
      </c>
      <c r="F28" s="54">
        <v>4.2999999999999997E-2</v>
      </c>
    </row>
    <row r="29" spans="1:6" ht="28.5" customHeight="1" x14ac:dyDescent="0.5">
      <c r="A29" s="433">
        <v>10</v>
      </c>
      <c r="B29" s="433">
        <v>2361</v>
      </c>
      <c r="C29" s="53" t="s">
        <v>1956</v>
      </c>
      <c r="D29" s="433" t="s">
        <v>14</v>
      </c>
      <c r="E29" s="439">
        <v>6.2E-2</v>
      </c>
      <c r="F29" s="54">
        <v>6.2E-2</v>
      </c>
    </row>
    <row r="30" spans="1:6" ht="28.5" customHeight="1" x14ac:dyDescent="0.5">
      <c r="A30" s="433">
        <v>11</v>
      </c>
      <c r="B30" s="433">
        <v>2362</v>
      </c>
      <c r="C30" s="53" t="s">
        <v>1957</v>
      </c>
      <c r="D30" s="433" t="s">
        <v>14</v>
      </c>
      <c r="E30" s="439">
        <v>0.91700000000000004</v>
      </c>
      <c r="F30" s="54">
        <v>0.91700000000000004</v>
      </c>
    </row>
    <row r="31" spans="1:6" ht="28.5" customHeight="1" x14ac:dyDescent="0.5">
      <c r="A31" s="433">
        <v>12</v>
      </c>
      <c r="B31" s="433">
        <v>2363</v>
      </c>
      <c r="C31" s="53" t="s">
        <v>1958</v>
      </c>
      <c r="D31" s="433" t="s">
        <v>14</v>
      </c>
      <c r="E31" s="439">
        <v>0.29399999999999998</v>
      </c>
      <c r="F31" s="54">
        <v>0.29399999999999998</v>
      </c>
    </row>
    <row r="32" spans="1:6" ht="28.5" customHeight="1" x14ac:dyDescent="0.5">
      <c r="A32" s="433">
        <v>13</v>
      </c>
      <c r="B32" s="433">
        <v>2364</v>
      </c>
      <c r="C32" s="53" t="s">
        <v>1959</v>
      </c>
      <c r="D32" s="433" t="s">
        <v>14</v>
      </c>
      <c r="E32" s="439">
        <v>0.20300000000000001</v>
      </c>
      <c r="F32" s="54">
        <v>0.20300000000000001</v>
      </c>
    </row>
    <row r="33" spans="1:6" ht="28.5" customHeight="1" x14ac:dyDescent="0.5">
      <c r="A33" s="433">
        <v>14</v>
      </c>
      <c r="B33" s="433">
        <v>2365</v>
      </c>
      <c r="C33" s="53" t="s">
        <v>1960</v>
      </c>
      <c r="D33" s="433" t="s">
        <v>14</v>
      </c>
      <c r="E33" s="439">
        <v>1.4359999999999999</v>
      </c>
      <c r="F33" s="54">
        <v>1.4359999999999999</v>
      </c>
    </row>
    <row r="34" spans="1:6" ht="28.5" customHeight="1" x14ac:dyDescent="0.5">
      <c r="A34" s="433">
        <v>15</v>
      </c>
      <c r="B34" s="433">
        <v>2366</v>
      </c>
      <c r="C34" s="53" t="s">
        <v>1961</v>
      </c>
      <c r="D34" s="433" t="s">
        <v>14</v>
      </c>
      <c r="E34" s="439">
        <v>0.107</v>
      </c>
      <c r="F34" s="54">
        <v>0.107</v>
      </c>
    </row>
    <row r="35" spans="1:6" ht="28.5" customHeight="1" x14ac:dyDescent="0.5">
      <c r="A35" s="433">
        <v>16</v>
      </c>
      <c r="B35" s="433">
        <v>2367</v>
      </c>
      <c r="C35" s="53" t="s">
        <v>1962</v>
      </c>
      <c r="D35" s="433" t="s">
        <v>14</v>
      </c>
      <c r="E35" s="439">
        <v>8.7999999999999995E-2</v>
      </c>
      <c r="F35" s="54">
        <v>8.7999999999999995E-2</v>
      </c>
    </row>
    <row r="36" spans="1:6" ht="28.5" customHeight="1" x14ac:dyDescent="0.5">
      <c r="A36" s="433">
        <v>17</v>
      </c>
      <c r="B36" s="433">
        <v>2368</v>
      </c>
      <c r="C36" s="53" t="s">
        <v>1963</v>
      </c>
      <c r="D36" s="433" t="s">
        <v>14</v>
      </c>
      <c r="E36" s="439">
        <v>0.26400000000000001</v>
      </c>
      <c r="F36" s="54">
        <v>0.26400000000000001</v>
      </c>
    </row>
    <row r="37" spans="1:6" ht="28.5" customHeight="1" x14ac:dyDescent="0.5">
      <c r="A37" s="433">
        <v>18</v>
      </c>
      <c r="B37" s="433">
        <v>2369</v>
      </c>
      <c r="C37" s="53" t="s">
        <v>1964</v>
      </c>
      <c r="D37" s="433" t="s">
        <v>14</v>
      </c>
      <c r="E37" s="439">
        <v>0.52</v>
      </c>
      <c r="F37" s="54">
        <v>0.52</v>
      </c>
    </row>
    <row r="38" spans="1:6" ht="28.5" customHeight="1" x14ac:dyDescent="0.5">
      <c r="A38" s="433">
        <v>19</v>
      </c>
      <c r="B38" s="433">
        <v>2370</v>
      </c>
      <c r="C38" s="53" t="s">
        <v>1965</v>
      </c>
      <c r="D38" s="433" t="s">
        <v>14</v>
      </c>
      <c r="E38" s="439">
        <v>0.27800000000000002</v>
      </c>
      <c r="F38" s="54">
        <v>0.27800000000000002</v>
      </c>
    </row>
    <row r="39" spans="1:6" ht="28.5" customHeight="1" x14ac:dyDescent="0.5">
      <c r="A39" s="433">
        <v>20</v>
      </c>
      <c r="B39" s="433">
        <v>2371</v>
      </c>
      <c r="C39" s="53" t="s">
        <v>1966</v>
      </c>
      <c r="D39" s="433" t="s">
        <v>14</v>
      </c>
      <c r="E39" s="439">
        <v>0.26500000000000001</v>
      </c>
      <c r="F39" s="54">
        <v>0.26500000000000001</v>
      </c>
    </row>
    <row r="40" spans="1:6" ht="28.5" customHeight="1" x14ac:dyDescent="0.5">
      <c r="A40" s="433">
        <v>21</v>
      </c>
      <c r="B40" s="433">
        <v>2372</v>
      </c>
      <c r="C40" s="53" t="s">
        <v>1967</v>
      </c>
      <c r="D40" s="433" t="s">
        <v>14</v>
      </c>
      <c r="E40" s="439">
        <v>8.1000000000000003E-2</v>
      </c>
      <c r="F40" s="54">
        <v>8.1000000000000003E-2</v>
      </c>
    </row>
    <row r="41" spans="1:6" ht="28.5" customHeight="1" x14ac:dyDescent="0.5">
      <c r="A41" s="433">
        <v>22</v>
      </c>
      <c r="B41" s="433">
        <v>2373</v>
      </c>
      <c r="C41" s="53" t="s">
        <v>1968</v>
      </c>
      <c r="D41" s="433" t="s">
        <v>14</v>
      </c>
      <c r="E41" s="439">
        <v>6.7000000000000004E-2</v>
      </c>
      <c r="F41" s="54">
        <v>6.7000000000000004E-2</v>
      </c>
    </row>
    <row r="42" spans="1:6" ht="28.5" customHeight="1" x14ac:dyDescent="0.5">
      <c r="A42" s="433">
        <v>23</v>
      </c>
      <c r="B42" s="433">
        <v>2374</v>
      </c>
      <c r="C42" s="53" t="s">
        <v>1969</v>
      </c>
      <c r="D42" s="433" t="s">
        <v>14</v>
      </c>
      <c r="E42" s="439">
        <v>0.23799999999999999</v>
      </c>
      <c r="F42" s="54">
        <v>0.23799999999999999</v>
      </c>
    </row>
    <row r="43" spans="1:6" ht="28.5" customHeight="1" x14ac:dyDescent="0.5">
      <c r="A43" s="433">
        <v>24</v>
      </c>
      <c r="B43" s="433">
        <v>2375</v>
      </c>
      <c r="C43" s="53" t="s">
        <v>1970</v>
      </c>
      <c r="D43" s="433" t="s">
        <v>14</v>
      </c>
      <c r="E43" s="439">
        <v>6.8000000000000005E-2</v>
      </c>
      <c r="F43" s="54">
        <v>6.8000000000000005E-2</v>
      </c>
    </row>
    <row r="44" spans="1:6" ht="28.5" customHeight="1" x14ac:dyDescent="0.5">
      <c r="A44" s="433">
        <v>25</v>
      </c>
      <c r="B44" s="433">
        <v>2376</v>
      </c>
      <c r="C44" s="53" t="s">
        <v>1971</v>
      </c>
      <c r="D44" s="433" t="s">
        <v>14</v>
      </c>
      <c r="E44" s="439">
        <v>0.22800000000000001</v>
      </c>
      <c r="F44" s="54">
        <v>0.22800000000000001</v>
      </c>
    </row>
    <row r="45" spans="1:6" ht="28.5" customHeight="1" x14ac:dyDescent="0.5">
      <c r="A45" s="433">
        <v>26</v>
      </c>
      <c r="B45" s="433">
        <v>2377</v>
      </c>
      <c r="C45" s="53" t="s">
        <v>1972</v>
      </c>
      <c r="D45" s="433" t="s">
        <v>14</v>
      </c>
      <c r="E45" s="439">
        <v>1.294</v>
      </c>
      <c r="F45" s="54">
        <v>1.294</v>
      </c>
    </row>
    <row r="46" spans="1:6" ht="28.5" customHeight="1" x14ac:dyDescent="0.5">
      <c r="A46" s="433">
        <v>27</v>
      </c>
      <c r="B46" s="433">
        <v>2378</v>
      </c>
      <c r="C46" s="53" t="s">
        <v>1973</v>
      </c>
      <c r="D46" s="433" t="s">
        <v>14</v>
      </c>
      <c r="E46" s="439">
        <v>0.152</v>
      </c>
      <c r="F46" s="54">
        <v>0.152</v>
      </c>
    </row>
    <row r="47" spans="1:6" ht="28.5" customHeight="1" x14ac:dyDescent="0.5">
      <c r="A47" s="433">
        <v>28</v>
      </c>
      <c r="B47" s="433">
        <v>2379</v>
      </c>
      <c r="C47" s="53" t="s">
        <v>1974</v>
      </c>
      <c r="D47" s="433" t="s">
        <v>14</v>
      </c>
      <c r="E47" s="439">
        <v>0.214</v>
      </c>
      <c r="F47" s="54">
        <v>0.214</v>
      </c>
    </row>
    <row r="48" spans="1:6" ht="28.5" customHeight="1" x14ac:dyDescent="0.5">
      <c r="A48" s="433">
        <v>29</v>
      </c>
      <c r="B48" s="433">
        <v>2380</v>
      </c>
      <c r="C48" s="53" t="s">
        <v>1975</v>
      </c>
      <c r="D48" s="433" t="s">
        <v>14</v>
      </c>
      <c r="E48" s="439">
        <v>1.4430000000000001</v>
      </c>
      <c r="F48" s="54">
        <v>1.4430000000000001</v>
      </c>
    </row>
    <row r="49" spans="1:6" ht="28.5" customHeight="1" x14ac:dyDescent="0.5">
      <c r="A49" s="433">
        <v>30</v>
      </c>
      <c r="B49" s="433">
        <v>2381</v>
      </c>
      <c r="C49" s="53" t="s">
        <v>1976</v>
      </c>
      <c r="D49" s="433" t="s">
        <v>14</v>
      </c>
      <c r="E49" s="439">
        <v>0.20799999999999999</v>
      </c>
      <c r="F49" s="54">
        <v>0.20799999999999999</v>
      </c>
    </row>
    <row r="50" spans="1:6" ht="28.5" customHeight="1" x14ac:dyDescent="0.5">
      <c r="A50" s="433">
        <v>31</v>
      </c>
      <c r="B50" s="433">
        <v>2382</v>
      </c>
      <c r="C50" s="53" t="s">
        <v>1977</v>
      </c>
      <c r="D50" s="433" t="s">
        <v>14</v>
      </c>
      <c r="E50" s="439">
        <v>0.67700000000000005</v>
      </c>
      <c r="F50" s="54">
        <v>0.67700000000000005</v>
      </c>
    </row>
    <row r="51" spans="1:6" ht="28.5" customHeight="1" x14ac:dyDescent="0.5">
      <c r="A51" s="433">
        <v>32</v>
      </c>
      <c r="B51" s="433">
        <v>2383</v>
      </c>
      <c r="C51" s="53" t="s">
        <v>1978</v>
      </c>
      <c r="D51" s="433" t="s">
        <v>14</v>
      </c>
      <c r="E51" s="439">
        <v>0.68100000000000005</v>
      </c>
      <c r="F51" s="54">
        <v>0.68100000000000005</v>
      </c>
    </row>
    <row r="52" spans="1:6" ht="28.5" customHeight="1" x14ac:dyDescent="0.5">
      <c r="A52" s="433">
        <v>33</v>
      </c>
      <c r="B52" s="433">
        <v>2384</v>
      </c>
      <c r="C52" s="53" t="s">
        <v>1979</v>
      </c>
      <c r="D52" s="433" t="s">
        <v>14</v>
      </c>
      <c r="E52" s="439">
        <v>0.16300000000000001</v>
      </c>
      <c r="F52" s="54">
        <v>0.16300000000000001</v>
      </c>
    </row>
    <row r="53" spans="1:6" ht="28.5" customHeight="1" x14ac:dyDescent="0.5">
      <c r="A53" s="433">
        <v>34</v>
      </c>
      <c r="B53" s="433">
        <v>2385</v>
      </c>
      <c r="C53" s="53" t="s">
        <v>1980</v>
      </c>
      <c r="D53" s="433" t="s">
        <v>14</v>
      </c>
      <c r="E53" s="439">
        <v>8.1000000000000003E-2</v>
      </c>
      <c r="F53" s="54">
        <v>8.1000000000000003E-2</v>
      </c>
    </row>
    <row r="54" spans="1:6" ht="28.5" customHeight="1" x14ac:dyDescent="0.5">
      <c r="A54" s="433">
        <v>35</v>
      </c>
      <c r="B54" s="433">
        <v>2386</v>
      </c>
      <c r="C54" s="53" t="s">
        <v>1981</v>
      </c>
      <c r="D54" s="433" t="s">
        <v>14</v>
      </c>
      <c r="E54" s="439">
        <v>1.3879999999999999</v>
      </c>
      <c r="F54" s="213">
        <v>2.8</v>
      </c>
    </row>
    <row r="55" spans="1:6" ht="28.5" customHeight="1" x14ac:dyDescent="0.5">
      <c r="A55" s="433">
        <v>36</v>
      </c>
      <c r="B55" s="433">
        <v>2387</v>
      </c>
      <c r="C55" s="53" t="s">
        <v>1982</v>
      </c>
      <c r="D55" s="433" t="s">
        <v>14</v>
      </c>
      <c r="E55" s="439">
        <v>2.657</v>
      </c>
      <c r="F55" s="54">
        <v>2.657</v>
      </c>
    </row>
    <row r="56" spans="1:6" ht="28.5" customHeight="1" x14ac:dyDescent="0.5">
      <c r="A56" s="433">
        <v>37</v>
      </c>
      <c r="B56" s="433">
        <v>2388</v>
      </c>
      <c r="C56" s="53" t="s">
        <v>1983</v>
      </c>
      <c r="D56" s="433" t="s">
        <v>14</v>
      </c>
      <c r="E56" s="439">
        <v>0.47</v>
      </c>
      <c r="F56" s="213">
        <v>1.2</v>
      </c>
    </row>
    <row r="57" spans="1:6" ht="28.5" customHeight="1" x14ac:dyDescent="0.5">
      <c r="A57" s="433">
        <v>38</v>
      </c>
      <c r="B57" s="433">
        <v>2389</v>
      </c>
      <c r="C57" s="53" t="s">
        <v>1984</v>
      </c>
      <c r="D57" s="433" t="s">
        <v>14</v>
      </c>
      <c r="E57" s="439">
        <v>0.44</v>
      </c>
      <c r="F57" s="54">
        <v>0.44</v>
      </c>
    </row>
    <row r="58" spans="1:6" ht="28.5" customHeight="1" x14ac:dyDescent="0.5">
      <c r="A58" s="433">
        <v>39</v>
      </c>
      <c r="B58" s="433">
        <v>2390</v>
      </c>
      <c r="C58" s="53" t="s">
        <v>1985</v>
      </c>
      <c r="D58" s="433" t="s">
        <v>14</v>
      </c>
      <c r="E58" s="439">
        <v>0.39</v>
      </c>
      <c r="F58" s="213">
        <v>0.4</v>
      </c>
    </row>
    <row r="59" spans="1:6" ht="28.5" customHeight="1" x14ac:dyDescent="0.5">
      <c r="A59" s="433">
        <v>40</v>
      </c>
      <c r="B59" s="433">
        <v>2391</v>
      </c>
      <c r="C59" s="53" t="s">
        <v>1986</v>
      </c>
      <c r="D59" s="433" t="s">
        <v>14</v>
      </c>
      <c r="E59" s="439">
        <v>0.48299999999999998</v>
      </c>
      <c r="F59" s="214">
        <v>0.505</v>
      </c>
    </row>
    <row r="60" spans="1:6" ht="28.5" customHeight="1" x14ac:dyDescent="0.5">
      <c r="A60" s="433">
        <v>41</v>
      </c>
      <c r="B60" s="433">
        <v>2392</v>
      </c>
      <c r="C60" s="53" t="s">
        <v>1987</v>
      </c>
      <c r="D60" s="433" t="s">
        <v>14</v>
      </c>
      <c r="E60" s="439">
        <v>0.28899999999999998</v>
      </c>
      <c r="F60" s="213">
        <v>0.3</v>
      </c>
    </row>
    <row r="61" spans="1:6" ht="28.5" customHeight="1" x14ac:dyDescent="0.5">
      <c r="A61" s="433">
        <v>42</v>
      </c>
      <c r="B61" s="433">
        <v>2393</v>
      </c>
      <c r="C61" s="53" t="s">
        <v>1988</v>
      </c>
      <c r="D61" s="433" t="s">
        <v>14</v>
      </c>
      <c r="E61" s="439">
        <v>0.114</v>
      </c>
      <c r="F61" s="213">
        <v>0.13</v>
      </c>
    </row>
    <row r="62" spans="1:6" ht="28.5" customHeight="1" x14ac:dyDescent="0.5">
      <c r="A62" s="433">
        <v>43</v>
      </c>
      <c r="B62" s="433">
        <v>2394</v>
      </c>
      <c r="C62" s="53" t="s">
        <v>1989</v>
      </c>
      <c r="D62" s="433" t="s">
        <v>14</v>
      </c>
      <c r="E62" s="439">
        <v>1.1930000000000001</v>
      </c>
      <c r="F62" s="213">
        <v>1.45</v>
      </c>
    </row>
    <row r="63" spans="1:6" ht="28.5" customHeight="1" x14ac:dyDescent="0.5">
      <c r="A63" s="433">
        <v>44</v>
      </c>
      <c r="B63" s="433">
        <v>2395</v>
      </c>
      <c r="C63" s="53" t="s">
        <v>1990</v>
      </c>
      <c r="D63" s="433" t="s">
        <v>14</v>
      </c>
      <c r="E63" s="439">
        <v>0.33900000000000002</v>
      </c>
      <c r="F63" s="213">
        <v>0.4</v>
      </c>
    </row>
    <row r="64" spans="1:6" ht="28.5" customHeight="1" x14ac:dyDescent="0.5">
      <c r="A64" s="433">
        <v>45</v>
      </c>
      <c r="B64" s="433">
        <v>2396</v>
      </c>
      <c r="C64" s="53" t="s">
        <v>1991</v>
      </c>
      <c r="D64" s="433" t="s">
        <v>14</v>
      </c>
      <c r="E64" s="439">
        <v>0.55700000000000005</v>
      </c>
      <c r="F64" s="213">
        <v>0.56000000000000005</v>
      </c>
    </row>
    <row r="65" spans="1:6" ht="28.5" customHeight="1" x14ac:dyDescent="0.5">
      <c r="A65" s="433">
        <v>46</v>
      </c>
      <c r="B65" s="433">
        <v>2397</v>
      </c>
      <c r="C65" s="53" t="s">
        <v>1992</v>
      </c>
      <c r="D65" s="433" t="s">
        <v>14</v>
      </c>
      <c r="E65" s="439">
        <v>0.54400000000000004</v>
      </c>
      <c r="F65" s="213">
        <v>0.65</v>
      </c>
    </row>
    <row r="66" spans="1:6" ht="28.5" customHeight="1" x14ac:dyDescent="0.5">
      <c r="A66" s="433">
        <v>47</v>
      </c>
      <c r="B66" s="433">
        <v>2398</v>
      </c>
      <c r="C66" s="53" t="s">
        <v>1993</v>
      </c>
      <c r="D66" s="433" t="s">
        <v>14</v>
      </c>
      <c r="E66" s="439">
        <v>0.17799999999999999</v>
      </c>
      <c r="F66" s="54">
        <v>0.17799999999999999</v>
      </c>
    </row>
    <row r="67" spans="1:6" ht="28.5" customHeight="1" x14ac:dyDescent="0.5">
      <c r="A67" s="433">
        <v>48</v>
      </c>
      <c r="B67" s="433">
        <v>2399</v>
      </c>
      <c r="C67" s="53" t="s">
        <v>1994</v>
      </c>
      <c r="D67" s="433" t="s">
        <v>14</v>
      </c>
      <c r="E67" s="439">
        <v>0.38900000000000001</v>
      </c>
      <c r="F67" s="54">
        <v>0.38900000000000001</v>
      </c>
    </row>
    <row r="68" spans="1:6" ht="28.5" customHeight="1" x14ac:dyDescent="0.5">
      <c r="A68" s="433">
        <v>49</v>
      </c>
      <c r="B68" s="433">
        <v>2400</v>
      </c>
      <c r="C68" s="53" t="s">
        <v>1995</v>
      </c>
      <c r="D68" s="433" t="s">
        <v>14</v>
      </c>
      <c r="E68" s="439">
        <v>0.52800000000000002</v>
      </c>
      <c r="F68" s="54">
        <v>0.52800000000000002</v>
      </c>
    </row>
    <row r="69" spans="1:6" ht="28.5" customHeight="1" x14ac:dyDescent="0.5">
      <c r="A69" s="433">
        <v>50</v>
      </c>
      <c r="B69" s="433">
        <v>2401</v>
      </c>
      <c r="C69" s="53" t="s">
        <v>1996</v>
      </c>
      <c r="D69" s="433" t="s">
        <v>14</v>
      </c>
      <c r="E69" s="439">
        <v>8.3000000000000004E-2</v>
      </c>
      <c r="F69" s="54">
        <v>8.3000000000000004E-2</v>
      </c>
    </row>
    <row r="70" spans="1:6" ht="28.5" customHeight="1" x14ac:dyDescent="0.5">
      <c r="A70" s="433">
        <v>51</v>
      </c>
      <c r="B70" s="433">
        <v>2402</v>
      </c>
      <c r="C70" s="53" t="s">
        <v>1997</v>
      </c>
      <c r="D70" s="433" t="s">
        <v>14</v>
      </c>
      <c r="E70" s="439">
        <v>6.9000000000000006E-2</v>
      </c>
      <c r="F70" s="54">
        <v>6.9000000000000006E-2</v>
      </c>
    </row>
    <row r="71" spans="1:6" ht="28.5" customHeight="1" x14ac:dyDescent="0.5">
      <c r="A71" s="433">
        <v>52</v>
      </c>
      <c r="B71" s="433">
        <v>2403</v>
      </c>
      <c r="C71" s="53" t="s">
        <v>1998</v>
      </c>
      <c r="D71" s="433" t="s">
        <v>14</v>
      </c>
      <c r="E71" s="439">
        <v>0.16500000000000001</v>
      </c>
      <c r="F71" s="54">
        <v>0.16500000000000001</v>
      </c>
    </row>
    <row r="72" spans="1:6" ht="28.5" customHeight="1" x14ac:dyDescent="0.5">
      <c r="A72" s="433">
        <v>53</v>
      </c>
      <c r="B72" s="433">
        <v>2404</v>
      </c>
      <c r="C72" s="53" t="s">
        <v>1999</v>
      </c>
      <c r="D72" s="433" t="s">
        <v>14</v>
      </c>
      <c r="E72" s="439">
        <v>0.108</v>
      </c>
      <c r="F72" s="54">
        <v>0.108</v>
      </c>
    </row>
    <row r="73" spans="1:6" ht="28.5" customHeight="1" x14ac:dyDescent="0.5">
      <c r="A73" s="433">
        <v>54</v>
      </c>
      <c r="B73" s="433">
        <v>2405</v>
      </c>
      <c r="C73" s="53" t="s">
        <v>2000</v>
      </c>
      <c r="D73" s="433" t="s">
        <v>14</v>
      </c>
      <c r="E73" s="439">
        <v>9.2999999999999999E-2</v>
      </c>
      <c r="F73" s="54">
        <v>9.2999999999999999E-2</v>
      </c>
    </row>
    <row r="74" spans="1:6" ht="28.5" customHeight="1" x14ac:dyDescent="0.5">
      <c r="A74" s="433">
        <v>55</v>
      </c>
      <c r="B74" s="433">
        <v>2406</v>
      </c>
      <c r="C74" s="53" t="s">
        <v>2001</v>
      </c>
      <c r="D74" s="433" t="s">
        <v>14</v>
      </c>
      <c r="E74" s="439">
        <v>0.19700000000000001</v>
      </c>
      <c r="F74" s="54">
        <v>0.19700000000000001</v>
      </c>
    </row>
    <row r="75" spans="1:6" ht="28.5" customHeight="1" x14ac:dyDescent="0.5">
      <c r="A75" s="433">
        <v>56</v>
      </c>
      <c r="B75" s="433">
        <v>2407</v>
      </c>
      <c r="C75" s="53" t="s">
        <v>2002</v>
      </c>
      <c r="D75" s="433" t="s">
        <v>14</v>
      </c>
      <c r="E75" s="439">
        <v>0.68</v>
      </c>
      <c r="F75" s="54">
        <v>0.68</v>
      </c>
    </row>
    <row r="76" spans="1:6" ht="28.5" customHeight="1" x14ac:dyDescent="0.5">
      <c r="A76" s="433">
        <v>57</v>
      </c>
      <c r="B76" s="433">
        <v>2408</v>
      </c>
      <c r="C76" s="53" t="s">
        <v>2003</v>
      </c>
      <c r="D76" s="433" t="s">
        <v>14</v>
      </c>
      <c r="E76" s="439">
        <v>0.45600000000000002</v>
      </c>
      <c r="F76" s="54">
        <v>0.45600000000000002</v>
      </c>
    </row>
    <row r="77" spans="1:6" ht="28.5" customHeight="1" x14ac:dyDescent="0.5">
      <c r="A77" s="433">
        <v>58</v>
      </c>
      <c r="B77" s="433">
        <v>2409</v>
      </c>
      <c r="C77" s="53" t="s">
        <v>2004</v>
      </c>
      <c r="D77" s="433" t="s">
        <v>14</v>
      </c>
      <c r="E77" s="439">
        <v>0.127</v>
      </c>
      <c r="F77" s="54">
        <v>0.127</v>
      </c>
    </row>
    <row r="78" spans="1:6" ht="28.5" customHeight="1" x14ac:dyDescent="0.5">
      <c r="A78" s="433">
        <v>59</v>
      </c>
      <c r="B78" s="433">
        <v>2410</v>
      </c>
      <c r="C78" s="53" t="s">
        <v>2005</v>
      </c>
      <c r="D78" s="433" t="s">
        <v>14</v>
      </c>
      <c r="E78" s="439">
        <v>0.39500000000000002</v>
      </c>
      <c r="F78" s="54">
        <v>0.39500000000000002</v>
      </c>
    </row>
    <row r="79" spans="1:6" ht="28.5" customHeight="1" x14ac:dyDescent="0.5">
      <c r="A79" s="433">
        <v>60</v>
      </c>
      <c r="B79" s="433">
        <v>2411</v>
      </c>
      <c r="C79" s="53" t="s">
        <v>2006</v>
      </c>
      <c r="D79" s="433" t="s">
        <v>14</v>
      </c>
      <c r="E79" s="439">
        <v>9.2999999999999999E-2</v>
      </c>
      <c r="F79" s="54">
        <v>9.2999999999999999E-2</v>
      </c>
    </row>
    <row r="80" spans="1:6" ht="28.5" customHeight="1" x14ac:dyDescent="0.5">
      <c r="A80" s="433">
        <v>61</v>
      </c>
      <c r="B80" s="433">
        <v>2412</v>
      </c>
      <c r="C80" s="53" t="s">
        <v>2007</v>
      </c>
      <c r="D80" s="433" t="s">
        <v>14</v>
      </c>
      <c r="E80" s="439">
        <v>8.5999999999999993E-2</v>
      </c>
      <c r="F80" s="54">
        <v>8.5999999999999993E-2</v>
      </c>
    </row>
    <row r="81" spans="1:6" ht="28.5" customHeight="1" x14ac:dyDescent="0.5">
      <c r="A81" s="433">
        <v>62</v>
      </c>
      <c r="B81" s="433">
        <v>2413</v>
      </c>
      <c r="C81" s="53" t="s">
        <v>2008</v>
      </c>
      <c r="D81" s="433" t="s">
        <v>14</v>
      </c>
      <c r="E81" s="439">
        <v>8.5999999999999993E-2</v>
      </c>
      <c r="F81" s="54">
        <v>8.5999999999999993E-2</v>
      </c>
    </row>
    <row r="82" spans="1:6" ht="28.5" customHeight="1" x14ac:dyDescent="0.5">
      <c r="A82" s="433">
        <v>63</v>
      </c>
      <c r="B82" s="433">
        <v>3025</v>
      </c>
      <c r="C82" s="53" t="s">
        <v>2009</v>
      </c>
      <c r="D82" s="433" t="s">
        <v>14</v>
      </c>
      <c r="E82" s="439">
        <v>9.0999999999999998E-2</v>
      </c>
      <c r="F82" s="54">
        <v>9.0999999999999998E-2</v>
      </c>
    </row>
    <row r="83" spans="1:6" ht="28.5" customHeight="1" x14ac:dyDescent="0.5">
      <c r="A83" s="433">
        <v>64</v>
      </c>
      <c r="B83" s="433">
        <v>3026</v>
      </c>
      <c r="C83" s="53" t="s">
        <v>2010</v>
      </c>
      <c r="D83" s="433" t="s">
        <v>14</v>
      </c>
      <c r="E83" s="439">
        <v>0.96799999999999997</v>
      </c>
      <c r="F83" s="54">
        <v>0.96799999999999997</v>
      </c>
    </row>
    <row r="84" spans="1:6" ht="28.5" customHeight="1" x14ac:dyDescent="0.5">
      <c r="A84" s="433">
        <v>65</v>
      </c>
      <c r="B84" s="433">
        <v>3027</v>
      </c>
      <c r="C84" s="53" t="s">
        <v>2011</v>
      </c>
      <c r="D84" s="433" t="s">
        <v>14</v>
      </c>
      <c r="E84" s="439">
        <v>0.20699999999999999</v>
      </c>
      <c r="F84" s="54">
        <v>0.20699999999999999</v>
      </c>
    </row>
    <row r="85" spans="1:6" ht="28.5" customHeight="1" x14ac:dyDescent="0.5">
      <c r="A85" s="433">
        <v>66</v>
      </c>
      <c r="B85" s="433">
        <v>3028</v>
      </c>
      <c r="C85" s="53" t="s">
        <v>2012</v>
      </c>
      <c r="D85" s="433" t="s">
        <v>14</v>
      </c>
      <c r="E85" s="439">
        <v>0.77700000000000002</v>
      </c>
      <c r="F85" s="54">
        <v>0.77700000000000002</v>
      </c>
    </row>
    <row r="86" spans="1:6" ht="28.5" customHeight="1" x14ac:dyDescent="0.5">
      <c r="A86" s="433">
        <v>67</v>
      </c>
      <c r="B86" s="433">
        <v>3029</v>
      </c>
      <c r="C86" s="53" t="s">
        <v>2013</v>
      </c>
      <c r="D86" s="433" t="s">
        <v>14</v>
      </c>
      <c r="E86" s="439">
        <v>0.44400000000000001</v>
      </c>
      <c r="F86" s="54">
        <v>0.44400000000000001</v>
      </c>
    </row>
    <row r="87" spans="1:6" ht="28.5" customHeight="1" x14ac:dyDescent="0.5">
      <c r="A87" s="433">
        <v>68</v>
      </c>
      <c r="B87" s="433">
        <v>3030</v>
      </c>
      <c r="C87" s="53" t="s">
        <v>2014</v>
      </c>
      <c r="D87" s="433" t="s">
        <v>14</v>
      </c>
      <c r="E87" s="439">
        <v>0.23400000000000001</v>
      </c>
      <c r="F87" s="54">
        <v>0.23400000000000001</v>
      </c>
    </row>
    <row r="88" spans="1:6" ht="28.5" customHeight="1" x14ac:dyDescent="0.5">
      <c r="A88" s="433">
        <v>69</v>
      </c>
      <c r="B88" s="433">
        <v>3031</v>
      </c>
      <c r="C88" s="53" t="s">
        <v>2015</v>
      </c>
      <c r="D88" s="433" t="s">
        <v>14</v>
      </c>
      <c r="E88" s="439">
        <v>0.38700000000000001</v>
      </c>
      <c r="F88" s="54">
        <v>0.38700000000000001</v>
      </c>
    </row>
    <row r="89" spans="1:6" ht="28.5" customHeight="1" x14ac:dyDescent="0.5">
      <c r="A89" s="433">
        <v>70</v>
      </c>
      <c r="B89" s="433">
        <v>3032</v>
      </c>
      <c r="C89" s="53" t="s">
        <v>2016</v>
      </c>
      <c r="D89" s="433" t="s">
        <v>14</v>
      </c>
      <c r="E89" s="439">
        <v>0.99</v>
      </c>
      <c r="F89" s="54">
        <v>0.99</v>
      </c>
    </row>
    <row r="90" spans="1:6" ht="28.5" customHeight="1" x14ac:dyDescent="0.5">
      <c r="A90" s="433">
        <v>71</v>
      </c>
      <c r="B90" s="433">
        <v>3033</v>
      </c>
      <c r="C90" s="53" t="s">
        <v>2017</v>
      </c>
      <c r="D90" s="433" t="s">
        <v>14</v>
      </c>
      <c r="E90" s="439">
        <v>0.27</v>
      </c>
      <c r="F90" s="54">
        <v>0.27</v>
      </c>
    </row>
    <row r="91" spans="1:6" ht="28.5" customHeight="1" x14ac:dyDescent="0.5">
      <c r="A91" s="433">
        <v>72</v>
      </c>
      <c r="B91" s="433">
        <v>3034</v>
      </c>
      <c r="C91" s="53" t="s">
        <v>2018</v>
      </c>
      <c r="D91" s="433" t="s">
        <v>14</v>
      </c>
      <c r="E91" s="439">
        <v>0.43</v>
      </c>
      <c r="F91" s="54">
        <v>0.43</v>
      </c>
    </row>
    <row r="92" spans="1:6" ht="28.5" customHeight="1" x14ac:dyDescent="0.5">
      <c r="A92" s="433">
        <v>73</v>
      </c>
      <c r="B92" s="433">
        <v>3035</v>
      </c>
      <c r="C92" s="53" t="s">
        <v>2019</v>
      </c>
      <c r="D92" s="433" t="s">
        <v>14</v>
      </c>
      <c r="E92" s="439">
        <v>0.35699999999999998</v>
      </c>
      <c r="F92" s="54">
        <v>0.35699999999999998</v>
      </c>
    </row>
    <row r="93" spans="1:6" ht="28.5" customHeight="1" x14ac:dyDescent="0.5">
      <c r="A93" s="433">
        <v>74</v>
      </c>
      <c r="B93" s="433">
        <v>3036</v>
      </c>
      <c r="C93" s="53" t="s">
        <v>2020</v>
      </c>
      <c r="D93" s="433" t="s">
        <v>14</v>
      </c>
      <c r="E93" s="439">
        <v>0.61799999999999999</v>
      </c>
      <c r="F93" s="54">
        <v>0.61799999999999999</v>
      </c>
    </row>
    <row r="94" spans="1:6" ht="28.5" customHeight="1" x14ac:dyDescent="0.5">
      <c r="A94" s="433">
        <v>75</v>
      </c>
      <c r="B94" s="433">
        <v>3105</v>
      </c>
      <c r="C94" s="53" t="s">
        <v>2021</v>
      </c>
      <c r="D94" s="433" t="s">
        <v>14</v>
      </c>
      <c r="E94" s="439">
        <v>0.123</v>
      </c>
      <c r="F94" s="54">
        <v>0.123</v>
      </c>
    </row>
    <row r="95" spans="1:6" ht="28.5" customHeight="1" x14ac:dyDescent="0.5">
      <c r="A95" s="433">
        <v>76</v>
      </c>
      <c r="B95" s="433">
        <v>3106</v>
      </c>
      <c r="C95" s="53" t="s">
        <v>2022</v>
      </c>
      <c r="D95" s="433" t="s">
        <v>14</v>
      </c>
      <c r="E95" s="439">
        <v>0.185</v>
      </c>
      <c r="F95" s="54">
        <v>0.185</v>
      </c>
    </row>
    <row r="96" spans="1:6" ht="28.5" customHeight="1" x14ac:dyDescent="0.5">
      <c r="A96" s="433">
        <v>77</v>
      </c>
      <c r="B96" s="433">
        <v>3107</v>
      </c>
      <c r="C96" s="53" t="s">
        <v>2023</v>
      </c>
      <c r="D96" s="433" t="s">
        <v>14</v>
      </c>
      <c r="E96" s="439">
        <v>2.9000000000000001E-2</v>
      </c>
      <c r="F96" s="54">
        <v>2.9000000000000001E-2</v>
      </c>
    </row>
    <row r="97" spans="1:7" ht="28.5" customHeight="1" x14ac:dyDescent="0.5">
      <c r="A97" s="433">
        <v>78</v>
      </c>
      <c r="B97" s="433">
        <v>3108</v>
      </c>
      <c r="C97" s="53" t="s">
        <v>2024</v>
      </c>
      <c r="D97" s="433" t="s">
        <v>14</v>
      </c>
      <c r="E97" s="439">
        <v>0.34</v>
      </c>
      <c r="F97" s="54">
        <v>0.34</v>
      </c>
    </row>
    <row r="98" spans="1:7" ht="28.5" customHeight="1" x14ac:dyDescent="0.5">
      <c r="A98" s="433">
        <v>79</v>
      </c>
      <c r="B98" s="433">
        <v>3109</v>
      </c>
      <c r="C98" s="53" t="s">
        <v>2025</v>
      </c>
      <c r="D98" s="433" t="s">
        <v>14</v>
      </c>
      <c r="E98" s="439">
        <v>0.4</v>
      </c>
      <c r="F98" s="54">
        <v>0.4</v>
      </c>
    </row>
    <row r="99" spans="1:7" ht="32.25" customHeight="1" x14ac:dyDescent="0.25">
      <c r="A99" s="433">
        <v>80</v>
      </c>
      <c r="B99" s="433">
        <v>3110</v>
      </c>
      <c r="C99" s="53" t="s">
        <v>2026</v>
      </c>
      <c r="D99" s="433" t="s">
        <v>14</v>
      </c>
      <c r="E99" s="439">
        <v>0.89800000000000002</v>
      </c>
      <c r="F99" s="54">
        <v>0.89800000000000002</v>
      </c>
    </row>
    <row r="100" spans="1:7" ht="21" customHeight="1" x14ac:dyDescent="0.25">
      <c r="A100" s="433">
        <v>81</v>
      </c>
      <c r="B100" s="433">
        <v>3111</v>
      </c>
      <c r="C100" s="53" t="s">
        <v>2027</v>
      </c>
      <c r="D100" s="433" t="s">
        <v>14</v>
      </c>
      <c r="E100" s="439">
        <v>0.11799999999999999</v>
      </c>
      <c r="F100" s="54">
        <v>0.11799999999999999</v>
      </c>
    </row>
    <row r="101" spans="1:7" ht="28.5" customHeight="1" x14ac:dyDescent="0.25">
      <c r="A101" s="433">
        <v>82</v>
      </c>
      <c r="B101" s="433">
        <v>3112</v>
      </c>
      <c r="C101" s="53" t="s">
        <v>2028</v>
      </c>
      <c r="D101" s="433" t="s">
        <v>14</v>
      </c>
      <c r="E101" s="439">
        <v>0.26900000000000002</v>
      </c>
      <c r="F101" s="54">
        <v>0.26900000000000002</v>
      </c>
    </row>
    <row r="102" spans="1:7" ht="28.5" customHeight="1" x14ac:dyDescent="0.25">
      <c r="A102" s="433">
        <v>83</v>
      </c>
      <c r="B102" s="433">
        <v>3113</v>
      </c>
      <c r="C102" s="53" t="s">
        <v>2029</v>
      </c>
      <c r="D102" s="433" t="s">
        <v>14</v>
      </c>
      <c r="E102" s="439">
        <v>0.49099999999999999</v>
      </c>
      <c r="F102" s="54">
        <v>0.49099999999999999</v>
      </c>
    </row>
    <row r="103" spans="1:7" ht="28.5" customHeight="1" x14ac:dyDescent="0.25">
      <c r="A103" s="433">
        <v>84</v>
      </c>
      <c r="B103" s="433">
        <v>3114</v>
      </c>
      <c r="C103" s="53" t="s">
        <v>2030</v>
      </c>
      <c r="D103" s="433" t="s">
        <v>14</v>
      </c>
      <c r="E103" s="439">
        <v>0.32900000000000001</v>
      </c>
      <c r="F103" s="54">
        <v>0.32900000000000001</v>
      </c>
    </row>
    <row r="104" spans="1:7" ht="28.5" customHeight="1" x14ac:dyDescent="0.25">
      <c r="A104" s="433">
        <v>85</v>
      </c>
      <c r="B104" s="433">
        <v>3115</v>
      </c>
      <c r="C104" s="53" t="s">
        <v>2031</v>
      </c>
      <c r="D104" s="433" t="s">
        <v>14</v>
      </c>
      <c r="E104" s="439">
        <v>0.11799999999999999</v>
      </c>
      <c r="F104" s="54">
        <v>0.11799999999999999</v>
      </c>
      <c r="G104" s="377"/>
    </row>
    <row r="105" spans="1:7" ht="28.5" customHeight="1" x14ac:dyDescent="0.25">
      <c r="A105" s="433"/>
      <c r="B105" s="433"/>
      <c r="C105" s="53"/>
      <c r="D105" s="162" t="s">
        <v>107</v>
      </c>
      <c r="E105" s="66">
        <f>SUM(E20:E104)</f>
        <v>41.209000000000017</v>
      </c>
      <c r="F105" s="54"/>
    </row>
    <row r="106" spans="1:7" ht="28.5" customHeight="1" x14ac:dyDescent="0.25">
      <c r="A106" s="587" t="s">
        <v>3088</v>
      </c>
      <c r="B106" s="566"/>
      <c r="C106" s="566"/>
      <c r="D106" s="566"/>
      <c r="E106" s="588"/>
      <c r="F106" s="54"/>
    </row>
    <row r="107" spans="1:7" ht="21" customHeight="1" x14ac:dyDescent="0.25">
      <c r="A107" s="433">
        <v>1</v>
      </c>
      <c r="B107" s="433">
        <v>2345</v>
      </c>
      <c r="C107" s="53" t="s">
        <v>2032</v>
      </c>
      <c r="D107" s="433" t="s">
        <v>83</v>
      </c>
      <c r="E107" s="439">
        <v>3.177</v>
      </c>
      <c r="F107" s="54">
        <v>3.177</v>
      </c>
    </row>
    <row r="108" spans="1:7" s="519" customFormat="1" ht="21" customHeight="1" x14ac:dyDescent="0.25">
      <c r="A108" s="107">
        <v>2</v>
      </c>
      <c r="B108" s="107">
        <v>2346</v>
      </c>
      <c r="C108" s="112" t="s">
        <v>2033</v>
      </c>
      <c r="D108" s="107" t="s">
        <v>83</v>
      </c>
      <c r="E108" s="424">
        <v>10.083</v>
      </c>
      <c r="F108" s="98">
        <v>10.083</v>
      </c>
    </row>
    <row r="109" spans="1:7" ht="34.15" customHeight="1" x14ac:dyDescent="0.25">
      <c r="A109" s="433">
        <v>3</v>
      </c>
      <c r="B109" s="433">
        <v>2347</v>
      </c>
      <c r="C109" s="53" t="s">
        <v>2034</v>
      </c>
      <c r="D109" s="433" t="s">
        <v>83</v>
      </c>
      <c r="E109" s="92">
        <v>3.3</v>
      </c>
      <c r="F109" s="213">
        <v>2.76</v>
      </c>
    </row>
    <row r="110" spans="1:7" ht="28.5" customHeight="1" x14ac:dyDescent="0.25">
      <c r="A110" s="433">
        <v>4</v>
      </c>
      <c r="B110" s="433">
        <v>2348</v>
      </c>
      <c r="C110" s="53" t="s">
        <v>2035</v>
      </c>
      <c r="D110" s="433" t="s">
        <v>83</v>
      </c>
      <c r="E110" s="485">
        <v>2.161</v>
      </c>
      <c r="F110" s="213">
        <v>2.13</v>
      </c>
    </row>
    <row r="111" spans="1:7" ht="23.65" customHeight="1" x14ac:dyDescent="0.25">
      <c r="A111" s="433">
        <v>5</v>
      </c>
      <c r="B111" s="433">
        <v>2349</v>
      </c>
      <c r="C111" s="53" t="s">
        <v>2036</v>
      </c>
      <c r="D111" s="433" t="s">
        <v>83</v>
      </c>
      <c r="E111" s="92">
        <v>18.338999999999999</v>
      </c>
      <c r="F111" s="213">
        <v>17.3</v>
      </c>
    </row>
    <row r="112" spans="1:7" ht="23.65" customHeight="1" x14ac:dyDescent="0.25">
      <c r="A112" s="433">
        <v>6</v>
      </c>
      <c r="B112" s="433">
        <v>2350</v>
      </c>
      <c r="C112" s="53" t="s">
        <v>2037</v>
      </c>
      <c r="D112" s="433" t="s">
        <v>83</v>
      </c>
      <c r="E112" s="92">
        <v>0.92200000000000004</v>
      </c>
      <c r="F112" s="213">
        <v>2.17</v>
      </c>
    </row>
    <row r="113" spans="1:7" ht="23.65" customHeight="1" x14ac:dyDescent="0.25">
      <c r="A113" s="433">
        <v>7</v>
      </c>
      <c r="B113" s="433">
        <v>2351</v>
      </c>
      <c r="C113" s="53" t="s">
        <v>2038</v>
      </c>
      <c r="D113" s="433" t="s">
        <v>83</v>
      </c>
      <c r="E113" s="485">
        <v>12.79</v>
      </c>
      <c r="F113" s="213">
        <v>13.15</v>
      </c>
      <c r="G113" s="376">
        <f>SUM(E107:E113)</f>
        <v>50.771999999999998</v>
      </c>
    </row>
    <row r="114" spans="1:7" ht="23.65" customHeight="1" x14ac:dyDescent="0.25">
      <c r="A114" s="433"/>
      <c r="B114" s="433"/>
      <c r="C114" s="201"/>
      <c r="D114" s="414" t="s">
        <v>107</v>
      </c>
      <c r="E114" s="66">
        <f>SUM(E107:E113)</f>
        <v>50.771999999999998</v>
      </c>
      <c r="F114" s="213"/>
      <c r="G114" s="376"/>
    </row>
    <row r="115" spans="1:7" ht="23.65" customHeight="1" x14ac:dyDescent="0.25">
      <c r="A115" s="433"/>
      <c r="B115" s="162"/>
      <c r="C115" s="630" t="s">
        <v>3070</v>
      </c>
      <c r="D115" s="631"/>
      <c r="E115" s="88">
        <f>E15+E18+E105+E114</f>
        <v>282.661</v>
      </c>
      <c r="F115" s="215">
        <f>SUM(F12:F113)</f>
        <v>286.96800000000002</v>
      </c>
    </row>
  </sheetData>
  <mergeCells count="6">
    <mergeCell ref="A1:F1"/>
    <mergeCell ref="C115:D115"/>
    <mergeCell ref="A11:E11"/>
    <mergeCell ref="A16:E16"/>
    <mergeCell ref="A19:E19"/>
    <mergeCell ref="A106:E10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86" zoomScaleNormal="100" zoomScaleSheetLayoutView="86" workbookViewId="0">
      <selection activeCell="I14" sqref="I14"/>
    </sheetView>
  </sheetViews>
  <sheetFormatPr defaultRowHeight="15" x14ac:dyDescent="0.25"/>
  <cols>
    <col min="1" max="1" width="8.140625" customWidth="1"/>
    <col min="2" max="2" width="10.5703125" customWidth="1"/>
    <col min="3" max="3" width="0.140625" customWidth="1"/>
    <col min="4" max="4" width="32.5703125" customWidth="1"/>
    <col min="5" max="5" width="13.42578125" customWidth="1"/>
    <col min="6" max="6" width="16.85546875" customWidth="1"/>
    <col min="7" max="7" width="0.140625" hidden="1" customWidth="1"/>
    <col min="8" max="8" width="6.140625" customWidth="1"/>
  </cols>
  <sheetData>
    <row r="1" spans="1:9" ht="24" customHeight="1" x14ac:dyDescent="0.65">
      <c r="A1" s="634" t="s">
        <v>3056</v>
      </c>
      <c r="B1" s="634"/>
      <c r="C1" s="634"/>
      <c r="D1" s="634"/>
      <c r="E1" s="634"/>
      <c r="F1" s="634"/>
      <c r="G1" s="156"/>
      <c r="H1" s="156"/>
    </row>
    <row r="2" spans="1:9" s="12" customFormat="1" ht="18.75" x14ac:dyDescent="0.3">
      <c r="A2" s="548" t="s">
        <v>1074</v>
      </c>
      <c r="B2" s="548" t="s">
        <v>99</v>
      </c>
      <c r="C2" s="548" t="s">
        <v>376</v>
      </c>
      <c r="D2" s="548" t="s">
        <v>283</v>
      </c>
      <c r="E2" s="548" t="s">
        <v>103</v>
      </c>
      <c r="F2" s="548" t="s">
        <v>2651</v>
      </c>
      <c r="G2" s="638" t="s">
        <v>2039</v>
      </c>
      <c r="H2" s="639"/>
    </row>
    <row r="3" spans="1:9" s="12" customFormat="1" ht="20.25" customHeight="1" x14ac:dyDescent="0.3">
      <c r="A3" s="548"/>
      <c r="B3" s="548"/>
      <c r="C3" s="548"/>
      <c r="D3" s="548"/>
      <c r="E3" s="548"/>
      <c r="F3" s="548"/>
      <c r="G3" s="638"/>
      <c r="H3" s="639"/>
    </row>
    <row r="4" spans="1:9" ht="15.75" x14ac:dyDescent="0.5">
      <c r="A4" s="51">
        <v>1</v>
      </c>
      <c r="B4" s="51">
        <v>2723</v>
      </c>
      <c r="C4" s="54" t="s">
        <v>2040</v>
      </c>
      <c r="D4" s="54" t="s">
        <v>2041</v>
      </c>
      <c r="E4" s="51" t="s">
        <v>242</v>
      </c>
      <c r="F4" s="102">
        <v>85.367999999999995</v>
      </c>
      <c r="G4" s="217">
        <v>87.51</v>
      </c>
    </row>
    <row r="5" spans="1:9" ht="15.75" x14ac:dyDescent="0.5">
      <c r="A5" s="51">
        <v>2</v>
      </c>
      <c r="B5" s="51">
        <v>2734</v>
      </c>
      <c r="C5" s="54" t="s">
        <v>2040</v>
      </c>
      <c r="D5" s="54" t="s">
        <v>2042</v>
      </c>
      <c r="E5" s="51" t="s">
        <v>242</v>
      </c>
      <c r="F5" s="102">
        <v>99.951999999999998</v>
      </c>
      <c r="G5" s="217">
        <v>99.951999999999998</v>
      </c>
    </row>
    <row r="6" spans="1:9" ht="15.75" x14ac:dyDescent="0.5">
      <c r="A6" s="51">
        <v>3</v>
      </c>
      <c r="B6" s="51">
        <v>2735</v>
      </c>
      <c r="C6" s="54" t="s">
        <v>2040</v>
      </c>
      <c r="D6" s="54" t="s">
        <v>2043</v>
      </c>
      <c r="E6" s="51" t="s">
        <v>242</v>
      </c>
      <c r="F6" s="102">
        <v>25.19</v>
      </c>
      <c r="G6" s="217">
        <v>27.38</v>
      </c>
      <c r="I6" s="360">
        <f>SUM(F4:F6)</f>
        <v>210.51</v>
      </c>
    </row>
    <row r="7" spans="1:9" ht="15.75" x14ac:dyDescent="0.5">
      <c r="A7" s="51">
        <v>4</v>
      </c>
      <c r="B7" s="51">
        <v>2683</v>
      </c>
      <c r="C7" s="54" t="s">
        <v>2040</v>
      </c>
      <c r="D7" s="54" t="s">
        <v>2044</v>
      </c>
      <c r="E7" s="51" t="s">
        <v>83</v>
      </c>
      <c r="F7" s="102">
        <v>10.978</v>
      </c>
      <c r="G7" s="217">
        <v>15.48</v>
      </c>
    </row>
    <row r="8" spans="1:9" ht="15.75" x14ac:dyDescent="0.5">
      <c r="A8" s="51">
        <v>5</v>
      </c>
      <c r="B8" s="51">
        <v>2684</v>
      </c>
      <c r="C8" s="54" t="s">
        <v>2040</v>
      </c>
      <c r="D8" s="54" t="s">
        <v>2045</v>
      </c>
      <c r="E8" s="51" t="s">
        <v>83</v>
      </c>
      <c r="F8" s="102">
        <v>7.47</v>
      </c>
      <c r="G8" s="217">
        <v>6.72</v>
      </c>
    </row>
    <row r="9" spans="1:9" ht="15.75" x14ac:dyDescent="0.5">
      <c r="A9" s="51">
        <v>6</v>
      </c>
      <c r="B9" s="51">
        <v>2692</v>
      </c>
      <c r="C9" s="54" t="s">
        <v>2040</v>
      </c>
      <c r="D9" s="54" t="s">
        <v>2046</v>
      </c>
      <c r="E9" s="51" t="s">
        <v>83</v>
      </c>
      <c r="F9" s="102">
        <v>1.875</v>
      </c>
      <c r="G9" s="217">
        <v>1.76</v>
      </c>
    </row>
    <row r="10" spans="1:9" s="11" customFormat="1" ht="31.5" x14ac:dyDescent="0.45">
      <c r="A10" s="160">
        <v>7</v>
      </c>
      <c r="B10" s="59" t="s">
        <v>2047</v>
      </c>
      <c r="C10" s="45" t="s">
        <v>2040</v>
      </c>
      <c r="D10" s="45" t="s">
        <v>2048</v>
      </c>
      <c r="E10" s="160" t="s">
        <v>83</v>
      </c>
      <c r="F10" s="224">
        <v>4.5010000000000003</v>
      </c>
      <c r="G10" s="225">
        <v>6.2</v>
      </c>
    </row>
    <row r="11" spans="1:9" ht="15.75" x14ac:dyDescent="0.25">
      <c r="A11" s="51">
        <v>8</v>
      </c>
      <c r="B11" s="610">
        <v>2431</v>
      </c>
      <c r="C11" s="610" t="s">
        <v>2040</v>
      </c>
      <c r="D11" s="54" t="s">
        <v>2050</v>
      </c>
      <c r="E11" s="610" t="s">
        <v>83</v>
      </c>
      <c r="F11" s="640">
        <v>31.206</v>
      </c>
      <c r="G11" s="217">
        <v>22.3</v>
      </c>
    </row>
    <row r="12" spans="1:9" ht="15.75" x14ac:dyDescent="0.25">
      <c r="A12" s="51">
        <v>9</v>
      </c>
      <c r="B12" s="610"/>
      <c r="C12" s="610"/>
      <c r="D12" s="54" t="s">
        <v>2051</v>
      </c>
      <c r="E12" s="610"/>
      <c r="F12" s="640"/>
      <c r="G12" s="217">
        <v>10.199999999999999</v>
      </c>
    </row>
    <row r="13" spans="1:9" ht="15.75" x14ac:dyDescent="0.5">
      <c r="A13" s="51">
        <v>10</v>
      </c>
      <c r="B13" s="51">
        <v>2583</v>
      </c>
      <c r="C13" s="54" t="s">
        <v>2040</v>
      </c>
      <c r="D13" s="54" t="s">
        <v>2052</v>
      </c>
      <c r="E13" s="51" t="s">
        <v>83</v>
      </c>
      <c r="F13" s="102">
        <v>30.146000000000001</v>
      </c>
      <c r="G13" s="217">
        <v>32</v>
      </c>
      <c r="I13" s="360">
        <f>SUM(F7:F13)</f>
        <v>86.176000000000002</v>
      </c>
    </row>
    <row r="14" spans="1:9" ht="18" x14ac:dyDescent="0.55000000000000004">
      <c r="A14" s="216"/>
      <c r="B14" s="216"/>
      <c r="C14" s="216"/>
      <c r="D14" s="637" t="s">
        <v>12</v>
      </c>
      <c r="E14" s="637"/>
      <c r="F14" s="110">
        <f>SUM(F4:F13)</f>
        <v>296.68600000000004</v>
      </c>
      <c r="G14" s="218">
        <f>SUM(G4:G13)</f>
        <v>309.50199999999995</v>
      </c>
      <c r="H14" s="157"/>
    </row>
    <row r="15" spans="1:9" ht="18" x14ac:dyDescent="0.55000000000000004">
      <c r="A15" s="219"/>
      <c r="B15" s="219"/>
      <c r="C15" s="219"/>
      <c r="D15" s="220"/>
      <c r="E15" s="220"/>
      <c r="F15" s="221"/>
      <c r="G15" s="222"/>
      <c r="H15" s="223"/>
    </row>
    <row r="16" spans="1:9" ht="15.75" customHeight="1" x14ac:dyDescent="0.45">
      <c r="A16" s="635" t="s">
        <v>3046</v>
      </c>
      <c r="B16" s="636"/>
      <c r="C16" s="636"/>
      <c r="D16" s="636"/>
      <c r="E16" s="636"/>
    </row>
    <row r="17" spans="1:8" ht="15.75" x14ac:dyDescent="0.5">
      <c r="A17" s="51">
        <v>1</v>
      </c>
      <c r="B17" s="51">
        <v>2587</v>
      </c>
      <c r="C17" s="54" t="s">
        <v>2040</v>
      </c>
      <c r="D17" s="54" t="s">
        <v>2049</v>
      </c>
      <c r="E17" s="51" t="s">
        <v>83</v>
      </c>
      <c r="F17" s="102">
        <v>3.8479999999999999</v>
      </c>
      <c r="G17" s="217">
        <v>4.3</v>
      </c>
      <c r="H17" s="152"/>
    </row>
    <row r="18" spans="1:8" ht="18" x14ac:dyDescent="0.55000000000000004">
      <c r="A18" s="5"/>
      <c r="B18" s="5"/>
      <c r="C18" s="5"/>
      <c r="D18" s="637" t="s">
        <v>12</v>
      </c>
      <c r="E18" s="637"/>
      <c r="F18" s="151">
        <v>3.8479999999999999</v>
      </c>
    </row>
  </sheetData>
  <mergeCells count="16">
    <mergeCell ref="A16:E16"/>
    <mergeCell ref="D18:E18"/>
    <mergeCell ref="G2:G3"/>
    <mergeCell ref="H2:H3"/>
    <mergeCell ref="B11:B12"/>
    <mergeCell ref="C11:C12"/>
    <mergeCell ref="E11:E12"/>
    <mergeCell ref="F11:F12"/>
    <mergeCell ref="D14:E14"/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SheetLayoutView="100" workbookViewId="0">
      <pane ySplit="2" topLeftCell="A21" activePane="bottomLeft" state="frozen"/>
      <selection pane="bottomLeft" activeCell="E47" sqref="E47"/>
    </sheetView>
  </sheetViews>
  <sheetFormatPr defaultColWidth="9.140625" defaultRowHeight="40.5" customHeight="1" x14ac:dyDescent="0.25"/>
  <cols>
    <col min="1" max="1" width="9.140625" style="16"/>
    <col min="2" max="2" width="7.5703125" style="36" customWidth="1"/>
    <col min="3" max="3" width="54" style="39" customWidth="1"/>
    <col min="4" max="4" width="13.85546875" style="36" customWidth="1"/>
    <col min="5" max="5" width="15.85546875" style="36" customWidth="1"/>
    <col min="6" max="16384" width="9.140625" style="7"/>
  </cols>
  <sheetData>
    <row r="1" spans="1:7" ht="21" x14ac:dyDescent="0.4">
      <c r="A1" s="551" t="s">
        <v>2659</v>
      </c>
      <c r="B1" s="551"/>
      <c r="C1" s="551"/>
      <c r="D1" s="551"/>
      <c r="E1" s="551"/>
    </row>
    <row r="2" spans="1:7" s="37" customFormat="1" ht="36" x14ac:dyDescent="0.45">
      <c r="A2" s="111" t="s">
        <v>2053</v>
      </c>
      <c r="B2" s="111" t="s">
        <v>99</v>
      </c>
      <c r="C2" s="111" t="s">
        <v>100</v>
      </c>
      <c r="D2" s="111" t="s">
        <v>103</v>
      </c>
      <c r="E2" s="111" t="s">
        <v>2658</v>
      </c>
    </row>
    <row r="3" spans="1:7" customFormat="1" ht="18" x14ac:dyDescent="0.55000000000000004">
      <c r="A3" s="430">
        <v>1</v>
      </c>
      <c r="B3" s="440"/>
      <c r="C3" s="440" t="s">
        <v>3084</v>
      </c>
      <c r="D3" s="406"/>
      <c r="E3" s="436"/>
      <c r="F3" s="51"/>
      <c r="G3" s="12"/>
    </row>
    <row r="4" spans="1:7" customFormat="1" ht="18" x14ac:dyDescent="0.55000000000000004">
      <c r="A4" s="476">
        <v>2</v>
      </c>
      <c r="B4" s="486"/>
      <c r="C4" s="486" t="s">
        <v>3094</v>
      </c>
      <c r="D4" s="406"/>
      <c r="E4" s="482">
        <f>E42</f>
        <v>118.52200000000001</v>
      </c>
      <c r="F4" s="51"/>
      <c r="G4" s="12"/>
    </row>
    <row r="5" spans="1:7" customFormat="1" ht="18" x14ac:dyDescent="0.55000000000000004">
      <c r="A5" s="476">
        <v>3</v>
      </c>
      <c r="B5" s="440"/>
      <c r="C5" s="440" t="s">
        <v>3085</v>
      </c>
      <c r="D5" s="406"/>
      <c r="E5" s="436"/>
      <c r="F5" s="92"/>
      <c r="G5" s="12"/>
    </row>
    <row r="6" spans="1:7" customFormat="1" ht="18" x14ac:dyDescent="0.55000000000000004">
      <c r="A6" s="476">
        <v>4</v>
      </c>
      <c r="B6" s="90"/>
      <c r="C6" s="90" t="s">
        <v>3086</v>
      </c>
      <c r="D6" s="406"/>
      <c r="E6" s="435">
        <f>E19</f>
        <v>44.975000000000001</v>
      </c>
      <c r="F6" s="92"/>
      <c r="G6" s="12"/>
    </row>
    <row r="7" spans="1:7" customFormat="1" ht="18" x14ac:dyDescent="0.55000000000000004">
      <c r="A7" s="476">
        <v>5</v>
      </c>
      <c r="B7" s="90"/>
      <c r="C7" s="90" t="s">
        <v>3087</v>
      </c>
      <c r="D7" s="406"/>
      <c r="E7" s="435"/>
      <c r="F7" s="92"/>
      <c r="G7" s="12"/>
    </row>
    <row r="8" spans="1:7" customFormat="1" ht="18" x14ac:dyDescent="0.55000000000000004">
      <c r="A8" s="476">
        <v>6</v>
      </c>
      <c r="B8" s="90"/>
      <c r="C8" s="90" t="s">
        <v>3088</v>
      </c>
      <c r="D8" s="406"/>
      <c r="E8" s="435">
        <f>E38</f>
        <v>56.78</v>
      </c>
      <c r="F8" s="92"/>
      <c r="G8" s="12"/>
    </row>
    <row r="9" spans="1:7" customFormat="1" ht="18" x14ac:dyDescent="0.55000000000000004">
      <c r="A9" s="476">
        <v>7</v>
      </c>
      <c r="B9" s="90"/>
      <c r="C9" s="90" t="s">
        <v>377</v>
      </c>
      <c r="D9" s="406"/>
      <c r="E9" s="435"/>
      <c r="F9" s="51"/>
      <c r="G9" s="12"/>
    </row>
    <row r="10" spans="1:7" customFormat="1" ht="18" x14ac:dyDescent="0.55000000000000004">
      <c r="A10" s="476">
        <v>8</v>
      </c>
      <c r="B10" s="90"/>
      <c r="C10" s="90" t="s">
        <v>596</v>
      </c>
      <c r="D10" s="406"/>
      <c r="E10" s="435">
        <f>E33</f>
        <v>9.6099999999999977</v>
      </c>
      <c r="F10" s="92"/>
      <c r="G10" s="12"/>
    </row>
    <row r="11" spans="1:7" customFormat="1" ht="25.15" customHeight="1" x14ac:dyDescent="0.55000000000000004">
      <c r="A11" s="432"/>
      <c r="B11" s="90"/>
      <c r="C11" s="90"/>
      <c r="D11" s="80" t="s">
        <v>107</v>
      </c>
      <c r="E11" s="74">
        <f>SUM(E3:E10)</f>
        <v>229.887</v>
      </c>
      <c r="F11" s="162"/>
      <c r="G11" s="12"/>
    </row>
    <row r="12" spans="1:7" customFormat="1" ht="25.15" customHeight="1" x14ac:dyDescent="0.55000000000000004">
      <c r="A12" s="573" t="s">
        <v>3086</v>
      </c>
      <c r="B12" s="574"/>
      <c r="C12" s="574"/>
      <c r="D12" s="574"/>
      <c r="E12" s="575"/>
      <c r="F12" s="455"/>
      <c r="G12" s="12"/>
    </row>
    <row r="13" spans="1:7" ht="31.5" x14ac:dyDescent="0.4">
      <c r="A13" s="59">
        <v>1</v>
      </c>
      <c r="B13" s="43">
        <v>3173</v>
      </c>
      <c r="C13" s="90" t="s">
        <v>2054</v>
      </c>
      <c r="D13" s="43" t="s">
        <v>321</v>
      </c>
      <c r="E13" s="485">
        <v>9.5820000000000007</v>
      </c>
    </row>
    <row r="14" spans="1:7" ht="31.5" x14ac:dyDescent="0.4">
      <c r="A14" s="59">
        <v>2</v>
      </c>
      <c r="B14" s="43">
        <v>3174</v>
      </c>
      <c r="C14" s="90" t="s">
        <v>2055</v>
      </c>
      <c r="D14" s="43" t="s">
        <v>321</v>
      </c>
      <c r="E14" s="61">
        <v>2.3220000000000001</v>
      </c>
    </row>
    <row r="15" spans="1:7" ht="15.75" x14ac:dyDescent="0.4">
      <c r="A15" s="59">
        <v>3</v>
      </c>
      <c r="B15" s="43">
        <v>3175</v>
      </c>
      <c r="C15" s="90" t="s">
        <v>2056</v>
      </c>
      <c r="D15" s="43" t="s">
        <v>321</v>
      </c>
      <c r="E15" s="485">
        <v>5.085</v>
      </c>
    </row>
    <row r="16" spans="1:7" ht="15.75" x14ac:dyDescent="0.4">
      <c r="A16" s="59">
        <v>4</v>
      </c>
      <c r="B16" s="43">
        <v>3176</v>
      </c>
      <c r="C16" s="90" t="s">
        <v>2057</v>
      </c>
      <c r="D16" s="43" t="s">
        <v>321</v>
      </c>
      <c r="E16" s="485">
        <v>14.84</v>
      </c>
    </row>
    <row r="17" spans="1:6" ht="15.75" x14ac:dyDescent="0.4">
      <c r="A17" s="59">
        <v>5</v>
      </c>
      <c r="B17" s="43">
        <v>3177</v>
      </c>
      <c r="C17" s="90" t="s">
        <v>2058</v>
      </c>
      <c r="D17" s="43" t="s">
        <v>321</v>
      </c>
      <c r="E17" s="485">
        <v>5.069</v>
      </c>
    </row>
    <row r="18" spans="1:6" ht="15.75" x14ac:dyDescent="0.4">
      <c r="A18" s="59">
        <v>6</v>
      </c>
      <c r="B18" s="43">
        <v>3178</v>
      </c>
      <c r="C18" s="90" t="s">
        <v>2059</v>
      </c>
      <c r="D18" s="43" t="s">
        <v>321</v>
      </c>
      <c r="E18" s="485">
        <v>8.077</v>
      </c>
    </row>
    <row r="19" spans="1:6" ht="15.75" x14ac:dyDescent="0.4">
      <c r="A19" s="432"/>
      <c r="B19" s="433"/>
      <c r="C19" s="90"/>
      <c r="D19" s="162" t="s">
        <v>107</v>
      </c>
      <c r="E19" s="66">
        <f>SUM(E13:E18)</f>
        <v>44.975000000000001</v>
      </c>
    </row>
    <row r="20" spans="1:6" ht="15.75" x14ac:dyDescent="0.4">
      <c r="A20" s="573" t="s">
        <v>596</v>
      </c>
      <c r="B20" s="574"/>
      <c r="C20" s="574"/>
      <c r="D20" s="574"/>
      <c r="E20" s="575"/>
    </row>
    <row r="21" spans="1:6" ht="31.5" x14ac:dyDescent="0.4">
      <c r="A21" s="59">
        <v>1</v>
      </c>
      <c r="B21" s="43">
        <v>284</v>
      </c>
      <c r="C21" s="90" t="s">
        <v>2060</v>
      </c>
      <c r="D21" s="43" t="s">
        <v>14</v>
      </c>
      <c r="E21" s="61">
        <v>0.56399999999999995</v>
      </c>
    </row>
    <row r="22" spans="1:6" ht="15.75" x14ac:dyDescent="0.4">
      <c r="A22" s="59">
        <v>2</v>
      </c>
      <c r="B22" s="43">
        <v>285</v>
      </c>
      <c r="C22" s="90" t="s">
        <v>2061</v>
      </c>
      <c r="D22" s="43" t="s">
        <v>14</v>
      </c>
      <c r="E22" s="61">
        <v>0.42899999999999999</v>
      </c>
    </row>
    <row r="23" spans="1:6" ht="15.75" x14ac:dyDescent="0.4">
      <c r="A23" s="59">
        <v>3</v>
      </c>
      <c r="B23" s="43">
        <v>286</v>
      </c>
      <c r="C23" s="90" t="s">
        <v>2062</v>
      </c>
      <c r="D23" s="43" t="s">
        <v>14</v>
      </c>
      <c r="E23" s="61">
        <v>1.147</v>
      </c>
    </row>
    <row r="24" spans="1:6" ht="31.5" x14ac:dyDescent="0.4">
      <c r="A24" s="432">
        <v>4</v>
      </c>
      <c r="B24" s="43">
        <v>287</v>
      </c>
      <c r="C24" s="90" t="s">
        <v>2063</v>
      </c>
      <c r="D24" s="43" t="s">
        <v>14</v>
      </c>
      <c r="E24" s="61">
        <v>1.486</v>
      </c>
    </row>
    <row r="25" spans="1:6" ht="15.75" x14ac:dyDescent="0.4">
      <c r="A25" s="432">
        <v>5</v>
      </c>
      <c r="B25" s="43">
        <v>288</v>
      </c>
      <c r="C25" s="90" t="s">
        <v>2064</v>
      </c>
      <c r="D25" s="43" t="s">
        <v>14</v>
      </c>
      <c r="E25" s="61">
        <v>0.30299999999999999</v>
      </c>
    </row>
    <row r="26" spans="1:6" ht="31.5" x14ac:dyDescent="0.4">
      <c r="A26" s="432">
        <v>6</v>
      </c>
      <c r="B26" s="43">
        <v>289</v>
      </c>
      <c r="C26" s="90" t="s">
        <v>2065</v>
      </c>
      <c r="D26" s="43" t="s">
        <v>14</v>
      </c>
      <c r="E26" s="61">
        <v>0.73199999999999998</v>
      </c>
    </row>
    <row r="27" spans="1:6" ht="15.75" x14ac:dyDescent="0.4">
      <c r="A27" s="432">
        <v>7</v>
      </c>
      <c r="B27" s="43">
        <v>290</v>
      </c>
      <c r="C27" s="90" t="s">
        <v>2066</v>
      </c>
      <c r="D27" s="43" t="s">
        <v>14</v>
      </c>
      <c r="E27" s="61">
        <v>0.25800000000000001</v>
      </c>
    </row>
    <row r="28" spans="1:6" ht="15.75" x14ac:dyDescent="0.4">
      <c r="A28" s="432">
        <v>8</v>
      </c>
      <c r="B28" s="43">
        <v>292</v>
      </c>
      <c r="C28" s="90" t="s">
        <v>2067</v>
      </c>
      <c r="D28" s="43" t="s">
        <v>14</v>
      </c>
      <c r="E28" s="61">
        <v>0.996</v>
      </c>
    </row>
    <row r="29" spans="1:6" ht="31.5" x14ac:dyDescent="0.4">
      <c r="A29" s="432">
        <v>9</v>
      </c>
      <c r="B29" s="43">
        <v>297</v>
      </c>
      <c r="C29" s="90" t="s">
        <v>2068</v>
      </c>
      <c r="D29" s="43" t="s">
        <v>14</v>
      </c>
      <c r="E29" s="61">
        <v>0.78600000000000003</v>
      </c>
    </row>
    <row r="30" spans="1:6" ht="15.75" x14ac:dyDescent="0.4">
      <c r="A30" s="432">
        <v>10</v>
      </c>
      <c r="B30" s="43">
        <v>299</v>
      </c>
      <c r="C30" s="90" t="s">
        <v>2069</v>
      </c>
      <c r="D30" s="43" t="s">
        <v>14</v>
      </c>
      <c r="E30" s="61">
        <v>0.51300000000000001</v>
      </c>
    </row>
    <row r="31" spans="1:6" ht="31.5" x14ac:dyDescent="0.4">
      <c r="A31" s="432">
        <v>11</v>
      </c>
      <c r="B31" s="43">
        <v>314</v>
      </c>
      <c r="C31" s="90" t="s">
        <v>2070</v>
      </c>
      <c r="D31" s="43" t="s">
        <v>14</v>
      </c>
      <c r="E31" s="61">
        <v>0.76500000000000001</v>
      </c>
    </row>
    <row r="32" spans="1:6" ht="31.5" x14ac:dyDescent="0.4">
      <c r="A32" s="432">
        <v>12</v>
      </c>
      <c r="B32" s="43">
        <v>315</v>
      </c>
      <c r="C32" s="90" t="s">
        <v>2071</v>
      </c>
      <c r="D32" s="43" t="s">
        <v>14</v>
      </c>
      <c r="E32" s="61">
        <v>1.631</v>
      </c>
      <c r="F32" s="378"/>
    </row>
    <row r="33" spans="1:6" ht="15.75" x14ac:dyDescent="0.4">
      <c r="A33" s="432"/>
      <c r="B33" s="433"/>
      <c r="C33" s="90"/>
      <c r="D33" s="162" t="s">
        <v>107</v>
      </c>
      <c r="E33" s="66">
        <f>SUM(E21:E32)</f>
        <v>9.6099999999999977</v>
      </c>
      <c r="F33" s="378"/>
    </row>
    <row r="34" spans="1:6" ht="15.75" x14ac:dyDescent="0.4">
      <c r="A34" s="643" t="s">
        <v>3088</v>
      </c>
      <c r="B34" s="568"/>
      <c r="C34" s="568"/>
      <c r="D34" s="568"/>
      <c r="E34" s="568"/>
      <c r="F34" s="378"/>
    </row>
    <row r="35" spans="1:6" ht="15.75" x14ac:dyDescent="0.4">
      <c r="A35" s="59">
        <v>1</v>
      </c>
      <c r="B35" s="43">
        <v>291</v>
      </c>
      <c r="C35" s="90" t="s">
        <v>2072</v>
      </c>
      <c r="D35" s="43" t="s">
        <v>83</v>
      </c>
      <c r="E35" s="61">
        <v>8.4710000000000001</v>
      </c>
    </row>
    <row r="36" spans="1:6" ht="31.5" x14ac:dyDescent="0.4">
      <c r="A36" s="59">
        <v>2</v>
      </c>
      <c r="B36" s="43">
        <v>313</v>
      </c>
      <c r="C36" s="90" t="s">
        <v>2074</v>
      </c>
      <c r="D36" s="43" t="s">
        <v>83</v>
      </c>
      <c r="E36" s="61">
        <v>16.113</v>
      </c>
    </row>
    <row r="37" spans="1:6" ht="15.75" x14ac:dyDescent="0.4">
      <c r="A37" s="432">
        <v>3</v>
      </c>
      <c r="B37" s="43">
        <v>1523</v>
      </c>
      <c r="C37" s="90" t="s">
        <v>2075</v>
      </c>
      <c r="D37" s="43" t="s">
        <v>83</v>
      </c>
      <c r="E37" s="61">
        <v>32.195999999999998</v>
      </c>
      <c r="F37" s="362">
        <f>SUM(E36:E37)</f>
        <v>48.308999999999997</v>
      </c>
    </row>
    <row r="38" spans="1:6" ht="15.75" x14ac:dyDescent="0.4">
      <c r="A38" s="432"/>
      <c r="B38" s="433"/>
      <c r="C38" s="90"/>
      <c r="D38" s="456" t="s">
        <v>107</v>
      </c>
      <c r="E38" s="66">
        <f>SUM(E35:E37)</f>
        <v>56.78</v>
      </c>
      <c r="F38" s="362"/>
    </row>
    <row r="39" spans="1:6" ht="15.75" x14ac:dyDescent="0.4">
      <c r="A39" s="643" t="s">
        <v>3093</v>
      </c>
      <c r="B39" s="568"/>
      <c r="C39" s="568"/>
      <c r="D39" s="568"/>
      <c r="E39" s="568"/>
      <c r="F39" s="362"/>
    </row>
    <row r="40" spans="1:6" ht="15.75" x14ac:dyDescent="0.25">
      <c r="A40" s="59">
        <v>1</v>
      </c>
      <c r="B40" s="59">
        <v>2724</v>
      </c>
      <c r="C40" s="90" t="s">
        <v>2076</v>
      </c>
      <c r="D40" s="641" t="s">
        <v>242</v>
      </c>
      <c r="E40" s="485">
        <v>15.132</v>
      </c>
    </row>
    <row r="41" spans="1:6" ht="15.75" x14ac:dyDescent="0.25">
      <c r="A41" s="59">
        <v>2</v>
      </c>
      <c r="B41" s="106">
        <v>2737</v>
      </c>
      <c r="C41" s="90" t="s">
        <v>2076</v>
      </c>
      <c r="D41" s="642"/>
      <c r="E41" s="485">
        <v>103.39</v>
      </c>
    </row>
    <row r="42" spans="1:6" ht="15.75" x14ac:dyDescent="0.4">
      <c r="A42" s="477"/>
      <c r="B42" s="478"/>
      <c r="C42" s="502"/>
      <c r="D42" s="456" t="s">
        <v>107</v>
      </c>
      <c r="E42" s="66">
        <f>SUM(E40:E41)</f>
        <v>118.52200000000001</v>
      </c>
    </row>
    <row r="43" spans="1:6" ht="15.75" x14ac:dyDescent="0.4">
      <c r="A43" s="72"/>
      <c r="B43" s="194"/>
      <c r="C43" s="192"/>
      <c r="D43" s="454"/>
      <c r="E43" s="66"/>
    </row>
    <row r="44" spans="1:6" ht="15.75" x14ac:dyDescent="0.4">
      <c r="A44" s="573" t="s">
        <v>278</v>
      </c>
      <c r="B44" s="574"/>
      <c r="C44" s="575"/>
      <c r="D44" s="87"/>
      <c r="E44" s="61"/>
    </row>
    <row r="45" spans="1:6" ht="15.75" x14ac:dyDescent="0.5">
      <c r="A45" s="43">
        <v>1</v>
      </c>
      <c r="B45" s="43"/>
      <c r="C45" s="90" t="s">
        <v>2077</v>
      </c>
      <c r="D45" s="43" t="s">
        <v>242</v>
      </c>
      <c r="E45" s="92">
        <v>26</v>
      </c>
    </row>
    <row r="46" spans="1:6" ht="15.75" x14ac:dyDescent="0.4">
      <c r="A46" s="514"/>
      <c r="B46" s="514"/>
      <c r="C46" s="620" t="s">
        <v>3070</v>
      </c>
      <c r="D46" s="622"/>
      <c r="E46" s="66">
        <f>E19+E33+E38+E45+E42</f>
        <v>255.887</v>
      </c>
    </row>
    <row r="47" spans="1:6" ht="13.9" x14ac:dyDescent="0.4">
      <c r="C47" s="18"/>
      <c r="E47" s="38"/>
    </row>
    <row r="48" spans="1:6" ht="15.75" x14ac:dyDescent="0.4">
      <c r="A48" s="635" t="s">
        <v>3046</v>
      </c>
      <c r="B48" s="636"/>
      <c r="C48" s="636"/>
      <c r="D48" s="636"/>
      <c r="E48" s="636"/>
    </row>
    <row r="49" spans="1:5" ht="31.5" x14ac:dyDescent="0.4">
      <c r="A49" s="59">
        <v>1</v>
      </c>
      <c r="B49" s="160">
        <v>312</v>
      </c>
      <c r="C49" s="90" t="s">
        <v>2073</v>
      </c>
      <c r="D49" s="160" t="s">
        <v>83</v>
      </c>
      <c r="E49" s="61">
        <v>10.532999999999999</v>
      </c>
    </row>
    <row r="50" spans="1:5" ht="15.75" x14ac:dyDescent="0.4">
      <c r="A50" s="226"/>
      <c r="B50" s="227"/>
      <c r="C50" s="228"/>
      <c r="D50" s="162" t="s">
        <v>107</v>
      </c>
      <c r="E50" s="66">
        <v>10.532999999999999</v>
      </c>
    </row>
  </sheetData>
  <mergeCells count="9">
    <mergeCell ref="D40:D41"/>
    <mergeCell ref="A44:C44"/>
    <mergeCell ref="A48:E48"/>
    <mergeCell ref="A1:E1"/>
    <mergeCell ref="A12:E12"/>
    <mergeCell ref="A20:E20"/>
    <mergeCell ref="A34:E34"/>
    <mergeCell ref="A39:E39"/>
    <mergeCell ref="C46:D4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rowBreaks count="1" manualBreakCount="1">
    <brk id="33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3"/>
  <sheetViews>
    <sheetView view="pageBreakPreview" zoomScale="97" zoomScaleNormal="100" zoomScaleSheetLayoutView="97" workbookViewId="0">
      <pane ySplit="3" topLeftCell="A43" activePane="bottomLeft" state="frozen"/>
      <selection pane="bottomLeft" activeCell="E9" sqref="E9"/>
    </sheetView>
  </sheetViews>
  <sheetFormatPr defaultColWidth="9.140625" defaultRowHeight="15" x14ac:dyDescent="0.25"/>
  <cols>
    <col min="1" max="1" width="4" style="36" customWidth="1"/>
    <col min="2" max="2" width="7.140625" style="36" customWidth="1"/>
    <col min="3" max="3" width="55.7109375" style="7" customWidth="1"/>
    <col min="4" max="4" width="10.5703125" style="7" customWidth="1"/>
    <col min="5" max="5" width="10.85546875" style="231" customWidth="1"/>
    <col min="6" max="7" width="9.140625" style="7"/>
    <col min="8" max="8" width="9.85546875" style="7" customWidth="1"/>
    <col min="9" max="16384" width="9.140625" style="7"/>
  </cols>
  <sheetData>
    <row r="1" spans="1:7" x14ac:dyDescent="0.25">
      <c r="A1" s="644" t="s">
        <v>2660</v>
      </c>
      <c r="B1" s="644"/>
      <c r="C1" s="644"/>
      <c r="D1" s="644"/>
      <c r="E1" s="644"/>
    </row>
    <row r="2" spans="1:7" x14ac:dyDescent="0.25">
      <c r="A2" s="645"/>
      <c r="B2" s="645"/>
      <c r="C2" s="645"/>
      <c r="D2" s="645"/>
      <c r="E2" s="645"/>
    </row>
    <row r="3" spans="1:7" s="8" customFormat="1" ht="54" x14ac:dyDescent="0.4">
      <c r="A3" s="115" t="s">
        <v>239</v>
      </c>
      <c r="B3" s="115" t="s">
        <v>0</v>
      </c>
      <c r="C3" s="116" t="s">
        <v>240</v>
      </c>
      <c r="D3" s="115" t="s">
        <v>3</v>
      </c>
      <c r="E3" s="117" t="s">
        <v>2762</v>
      </c>
    </row>
    <row r="4" spans="1:7" customFormat="1" ht="18" x14ac:dyDescent="0.55000000000000004">
      <c r="A4" s="430">
        <v>1</v>
      </c>
      <c r="B4" s="440"/>
      <c r="C4" s="440" t="s">
        <v>3084</v>
      </c>
      <c r="D4" s="406"/>
      <c r="E4" s="436"/>
      <c r="F4" s="12"/>
      <c r="G4" s="12"/>
    </row>
    <row r="5" spans="1:7" customFormat="1" ht="18" x14ac:dyDescent="0.55000000000000004">
      <c r="A5" s="432">
        <f>A4+1</f>
        <v>2</v>
      </c>
      <c r="B5" s="440"/>
      <c r="C5" s="440" t="s">
        <v>3085</v>
      </c>
      <c r="D5" s="406"/>
      <c r="E5" s="436"/>
      <c r="F5" s="12"/>
      <c r="G5" s="12"/>
    </row>
    <row r="6" spans="1:7" customFormat="1" ht="18" x14ac:dyDescent="0.55000000000000004">
      <c r="A6" s="432">
        <f t="shared" ref="A6:A10" si="0">A5+1</f>
        <v>3</v>
      </c>
      <c r="B6" s="90"/>
      <c r="C6" s="90" t="s">
        <v>3086</v>
      </c>
      <c r="D6" s="406"/>
      <c r="E6" s="435"/>
      <c r="F6" s="12"/>
      <c r="G6" s="12"/>
    </row>
    <row r="7" spans="1:7" customFormat="1" ht="18" x14ac:dyDescent="0.55000000000000004">
      <c r="A7" s="432">
        <f t="shared" si="0"/>
        <v>4</v>
      </c>
      <c r="B7" s="90"/>
      <c r="C7" s="90" t="s">
        <v>3087</v>
      </c>
      <c r="D7" s="406"/>
      <c r="E7" s="435"/>
      <c r="F7" s="12"/>
      <c r="G7" s="12"/>
    </row>
    <row r="8" spans="1:7" customFormat="1" ht="18" x14ac:dyDescent="0.55000000000000004">
      <c r="A8" s="432">
        <f t="shared" si="0"/>
        <v>5</v>
      </c>
      <c r="B8" s="90"/>
      <c r="C8" s="90" t="s">
        <v>3088</v>
      </c>
      <c r="D8" s="406"/>
      <c r="E8" s="435">
        <f>E43+E47</f>
        <v>59.119</v>
      </c>
      <c r="F8" s="12"/>
      <c r="G8" s="12"/>
    </row>
    <row r="9" spans="1:7" customFormat="1" ht="18" x14ac:dyDescent="0.55000000000000004">
      <c r="A9" s="432">
        <f t="shared" si="0"/>
        <v>6</v>
      </c>
      <c r="B9" s="90"/>
      <c r="C9" s="90" t="s">
        <v>377</v>
      </c>
      <c r="D9" s="406"/>
      <c r="E9" s="435"/>
      <c r="F9" s="12"/>
      <c r="G9" s="12"/>
    </row>
    <row r="10" spans="1:7" customFormat="1" ht="18" x14ac:dyDescent="0.55000000000000004">
      <c r="A10" s="432">
        <f t="shared" si="0"/>
        <v>7</v>
      </c>
      <c r="B10" s="90"/>
      <c r="C10" s="90" t="s">
        <v>596</v>
      </c>
      <c r="D10" s="406"/>
      <c r="E10" s="435">
        <f>E35+E45+E46</f>
        <v>11.170999999999999</v>
      </c>
      <c r="F10" s="12"/>
      <c r="G10" s="12"/>
    </row>
    <row r="11" spans="1:7" customFormat="1" ht="18" x14ac:dyDescent="0.55000000000000004">
      <c r="A11" s="432"/>
      <c r="B11" s="90"/>
      <c r="C11" s="90"/>
      <c r="D11" s="80" t="s">
        <v>107</v>
      </c>
      <c r="E11" s="74">
        <f>SUM(E4:E10)</f>
        <v>70.289999999999992</v>
      </c>
      <c r="F11" s="12"/>
      <c r="G11" s="12"/>
    </row>
    <row r="12" spans="1:7" customFormat="1" ht="18" x14ac:dyDescent="0.55000000000000004">
      <c r="A12" s="573" t="s">
        <v>596</v>
      </c>
      <c r="B12" s="574"/>
      <c r="C12" s="574"/>
      <c r="D12" s="574"/>
      <c r="E12" s="575"/>
      <c r="F12" s="12"/>
      <c r="G12" s="12"/>
    </row>
    <row r="13" spans="1:7" ht="31.5" x14ac:dyDescent="0.5">
      <c r="A13" s="63">
        <v>1</v>
      </c>
      <c r="B13" s="107">
        <v>1307</v>
      </c>
      <c r="C13" s="112" t="s">
        <v>249</v>
      </c>
      <c r="D13" s="82" t="s">
        <v>14</v>
      </c>
      <c r="E13" s="103">
        <v>1.399</v>
      </c>
    </row>
    <row r="14" spans="1:7" ht="15.75" x14ac:dyDescent="0.5">
      <c r="A14" s="63">
        <v>2</v>
      </c>
      <c r="B14" s="358">
        <v>1323</v>
      </c>
      <c r="C14" s="41" t="s">
        <v>250</v>
      </c>
      <c r="D14" s="82" t="s">
        <v>14</v>
      </c>
      <c r="E14" s="103">
        <v>1.1819999999999999</v>
      </c>
    </row>
    <row r="15" spans="1:7" s="36" customFormat="1" ht="26.25" customHeight="1" x14ac:dyDescent="0.45">
      <c r="A15" s="63">
        <v>3</v>
      </c>
      <c r="B15" s="107">
        <v>1324</v>
      </c>
      <c r="C15" s="41" t="s">
        <v>251</v>
      </c>
      <c r="D15" s="82" t="s">
        <v>14</v>
      </c>
      <c r="E15" s="434">
        <v>0.27100000000000002</v>
      </c>
    </row>
    <row r="16" spans="1:7" ht="31.5" x14ac:dyDescent="0.5">
      <c r="A16" s="63">
        <v>4</v>
      </c>
      <c r="B16" s="107">
        <v>1325</v>
      </c>
      <c r="C16" s="112" t="s">
        <v>252</v>
      </c>
      <c r="D16" s="82" t="s">
        <v>14</v>
      </c>
      <c r="E16" s="434">
        <v>0.28799999999999998</v>
      </c>
    </row>
    <row r="17" spans="1:5" ht="15.75" x14ac:dyDescent="0.5">
      <c r="A17" s="63">
        <v>5</v>
      </c>
      <c r="B17" s="107">
        <v>1326</v>
      </c>
      <c r="C17" s="112" t="s">
        <v>253</v>
      </c>
      <c r="D17" s="82" t="s">
        <v>14</v>
      </c>
      <c r="E17" s="434">
        <v>0.64</v>
      </c>
    </row>
    <row r="18" spans="1:5" ht="31.5" x14ac:dyDescent="0.5">
      <c r="A18" s="63">
        <v>6</v>
      </c>
      <c r="B18" s="107">
        <v>1327</v>
      </c>
      <c r="C18" s="112" t="s">
        <v>254</v>
      </c>
      <c r="D18" s="82" t="s">
        <v>14</v>
      </c>
      <c r="E18" s="434">
        <v>0.152</v>
      </c>
    </row>
    <row r="19" spans="1:5" ht="31.5" x14ac:dyDescent="0.5">
      <c r="A19" s="63">
        <v>7</v>
      </c>
      <c r="B19" s="107">
        <v>1328</v>
      </c>
      <c r="C19" s="112" t="s">
        <v>255</v>
      </c>
      <c r="D19" s="82" t="s">
        <v>14</v>
      </c>
      <c r="E19" s="434">
        <v>0.187</v>
      </c>
    </row>
    <row r="20" spans="1:5" ht="31.5" x14ac:dyDescent="0.5">
      <c r="A20" s="63">
        <v>8</v>
      </c>
      <c r="B20" s="107">
        <v>1329</v>
      </c>
      <c r="C20" s="112" t="s">
        <v>256</v>
      </c>
      <c r="D20" s="82" t="s">
        <v>14</v>
      </c>
      <c r="E20" s="434">
        <v>0.39500000000000002</v>
      </c>
    </row>
    <row r="21" spans="1:5" ht="31.5" x14ac:dyDescent="0.5">
      <c r="A21" s="63">
        <v>9</v>
      </c>
      <c r="B21" s="107">
        <v>1330</v>
      </c>
      <c r="C21" s="112" t="s">
        <v>257</v>
      </c>
      <c r="D21" s="82" t="s">
        <v>14</v>
      </c>
      <c r="E21" s="434">
        <v>0.156</v>
      </c>
    </row>
    <row r="22" spans="1:5" ht="15.75" x14ac:dyDescent="0.5">
      <c r="A22" s="63">
        <v>10</v>
      </c>
      <c r="B22" s="358">
        <v>1331</v>
      </c>
      <c r="C22" s="112" t="s">
        <v>258</v>
      </c>
      <c r="D22" s="82" t="s">
        <v>14</v>
      </c>
      <c r="E22" s="103">
        <v>0.21299999999999999</v>
      </c>
    </row>
    <row r="23" spans="1:5" ht="31.5" x14ac:dyDescent="0.5">
      <c r="A23" s="63">
        <v>11</v>
      </c>
      <c r="B23" s="107">
        <v>1332</v>
      </c>
      <c r="C23" s="112" t="s">
        <v>259</v>
      </c>
      <c r="D23" s="82" t="s">
        <v>14</v>
      </c>
      <c r="E23" s="103">
        <v>0.91300000000000003</v>
      </c>
    </row>
    <row r="24" spans="1:5" ht="31.5" x14ac:dyDescent="0.5">
      <c r="A24" s="63">
        <v>12</v>
      </c>
      <c r="B24" s="358">
        <v>1333</v>
      </c>
      <c r="C24" s="112" t="s">
        <v>260</v>
      </c>
      <c r="D24" s="82" t="s">
        <v>14</v>
      </c>
      <c r="E24" s="103">
        <v>0.11</v>
      </c>
    </row>
    <row r="25" spans="1:5" ht="31.5" x14ac:dyDescent="0.5">
      <c r="A25" s="63">
        <v>13</v>
      </c>
      <c r="B25" s="358">
        <v>1334</v>
      </c>
      <c r="C25" s="112" t="s">
        <v>261</v>
      </c>
      <c r="D25" s="82" t="s">
        <v>14</v>
      </c>
      <c r="E25" s="103">
        <v>0.14199999999999999</v>
      </c>
    </row>
    <row r="26" spans="1:5" ht="15.75" x14ac:dyDescent="0.5">
      <c r="A26" s="63">
        <v>14</v>
      </c>
      <c r="B26" s="358">
        <v>1355</v>
      </c>
      <c r="C26" s="112" t="s">
        <v>262</v>
      </c>
      <c r="D26" s="82" t="s">
        <v>14</v>
      </c>
      <c r="E26" s="92">
        <v>0.16500000000000001</v>
      </c>
    </row>
    <row r="27" spans="1:5" ht="31.5" x14ac:dyDescent="0.5">
      <c r="A27" s="63">
        <v>15</v>
      </c>
      <c r="B27" s="358">
        <v>3079</v>
      </c>
      <c r="C27" s="112" t="s">
        <v>263</v>
      </c>
      <c r="D27" s="82" t="s">
        <v>14</v>
      </c>
      <c r="E27" s="92">
        <v>0.23200000000000001</v>
      </c>
    </row>
    <row r="28" spans="1:5" ht="31.5" x14ac:dyDescent="0.5">
      <c r="A28" s="63">
        <v>16</v>
      </c>
      <c r="B28" s="107">
        <v>3081</v>
      </c>
      <c r="C28" s="112" t="s">
        <v>264</v>
      </c>
      <c r="D28" s="82" t="s">
        <v>14</v>
      </c>
      <c r="E28" s="439">
        <v>0.29799999999999999</v>
      </c>
    </row>
    <row r="29" spans="1:5" ht="31.5" x14ac:dyDescent="0.5">
      <c r="A29" s="63">
        <v>17</v>
      </c>
      <c r="B29" s="107">
        <v>3082</v>
      </c>
      <c r="C29" s="112" t="s">
        <v>265</v>
      </c>
      <c r="D29" s="82" t="s">
        <v>14</v>
      </c>
      <c r="E29" s="439">
        <v>0.218</v>
      </c>
    </row>
    <row r="30" spans="1:5" ht="31.5" x14ac:dyDescent="0.5">
      <c r="A30" s="63">
        <v>18</v>
      </c>
      <c r="B30" s="107">
        <v>3083</v>
      </c>
      <c r="C30" s="112" t="s">
        <v>266</v>
      </c>
      <c r="D30" s="82" t="s">
        <v>14</v>
      </c>
      <c r="E30" s="439">
        <v>0.63900000000000001</v>
      </c>
    </row>
    <row r="31" spans="1:5" ht="15.75" x14ac:dyDescent="0.5">
      <c r="A31" s="63">
        <v>19</v>
      </c>
      <c r="B31" s="358">
        <v>3084</v>
      </c>
      <c r="C31" s="112" t="s">
        <v>267</v>
      </c>
      <c r="D31" s="82" t="s">
        <v>14</v>
      </c>
      <c r="E31" s="92">
        <v>0.46400000000000002</v>
      </c>
    </row>
    <row r="32" spans="1:5" ht="15.75" x14ac:dyDescent="0.5">
      <c r="A32" s="63">
        <v>20</v>
      </c>
      <c r="B32" s="358">
        <v>3085</v>
      </c>
      <c r="C32" s="112" t="s">
        <v>268</v>
      </c>
      <c r="D32" s="82" t="s">
        <v>14</v>
      </c>
      <c r="E32" s="92">
        <v>0.26600000000000001</v>
      </c>
    </row>
    <row r="33" spans="1:7" ht="31.5" x14ac:dyDescent="0.5">
      <c r="A33" s="63">
        <v>21</v>
      </c>
      <c r="B33" s="358">
        <v>3086</v>
      </c>
      <c r="C33" s="112" t="s">
        <v>269</v>
      </c>
      <c r="D33" s="82" t="s">
        <v>14</v>
      </c>
      <c r="E33" s="92">
        <v>0.84099999999999997</v>
      </c>
      <c r="F33" s="378"/>
    </row>
    <row r="34" spans="1:7" ht="31.5" x14ac:dyDescent="0.4">
      <c r="A34" s="63">
        <v>22</v>
      </c>
      <c r="B34" s="358">
        <v>3081</v>
      </c>
      <c r="C34" s="41" t="s">
        <v>264</v>
      </c>
      <c r="D34" s="82" t="s">
        <v>14</v>
      </c>
      <c r="E34" s="434">
        <v>0.3</v>
      </c>
    </row>
    <row r="35" spans="1:7" ht="15.75" x14ac:dyDescent="0.5">
      <c r="A35" s="63"/>
      <c r="B35" s="433"/>
      <c r="C35" s="112"/>
      <c r="D35" s="457" t="s">
        <v>107</v>
      </c>
      <c r="E35" s="88">
        <f>SUM(E13:E33)</f>
        <v>9.1709999999999994</v>
      </c>
      <c r="F35" s="378"/>
    </row>
    <row r="36" spans="1:7" ht="15.75" x14ac:dyDescent="0.4">
      <c r="A36" s="651" t="s">
        <v>3088</v>
      </c>
      <c r="B36" s="652"/>
      <c r="C36" s="652"/>
      <c r="D36" s="652"/>
      <c r="E36" s="653"/>
      <c r="F36" s="378"/>
    </row>
    <row r="37" spans="1:7" ht="15.75" x14ac:dyDescent="0.5">
      <c r="A37" s="63">
        <v>1</v>
      </c>
      <c r="B37" s="358">
        <v>1320</v>
      </c>
      <c r="C37" s="113" t="s">
        <v>271</v>
      </c>
      <c r="D37" s="100" t="s">
        <v>83</v>
      </c>
      <c r="E37" s="103">
        <v>20.657</v>
      </c>
    </row>
    <row r="38" spans="1:7" ht="15.75" x14ac:dyDescent="0.5">
      <c r="A38" s="63">
        <v>2</v>
      </c>
      <c r="B38" s="358">
        <v>1319</v>
      </c>
      <c r="C38" s="113" t="s">
        <v>272</v>
      </c>
      <c r="D38" s="100" t="s">
        <v>83</v>
      </c>
      <c r="E38" s="103">
        <v>8.7560000000000002</v>
      </c>
    </row>
    <row r="39" spans="1:7" ht="15.75" x14ac:dyDescent="0.5">
      <c r="A39" s="63">
        <v>3</v>
      </c>
      <c r="B39" s="358">
        <v>1321</v>
      </c>
      <c r="C39" s="112" t="s">
        <v>274</v>
      </c>
      <c r="D39" s="100" t="s">
        <v>83</v>
      </c>
      <c r="E39" s="103">
        <v>3.101</v>
      </c>
    </row>
    <row r="40" spans="1:7" ht="31.5" x14ac:dyDescent="0.5">
      <c r="A40" s="63">
        <v>4</v>
      </c>
      <c r="B40" s="358">
        <v>1322</v>
      </c>
      <c r="C40" s="112" t="s">
        <v>275</v>
      </c>
      <c r="D40" s="100" t="s">
        <v>83</v>
      </c>
      <c r="E40" s="103">
        <v>8.3859999999999992</v>
      </c>
    </row>
    <row r="41" spans="1:7" ht="15.75" x14ac:dyDescent="0.5">
      <c r="A41" s="63">
        <v>5</v>
      </c>
      <c r="B41" s="63">
        <v>3080</v>
      </c>
      <c r="C41" s="112" t="s">
        <v>276</v>
      </c>
      <c r="D41" s="100" t="s">
        <v>83</v>
      </c>
      <c r="E41" s="103">
        <v>7.5259999999999998</v>
      </c>
      <c r="F41" s="379"/>
    </row>
    <row r="42" spans="1:7" ht="31.5" x14ac:dyDescent="0.5">
      <c r="A42" s="63">
        <v>6</v>
      </c>
      <c r="B42" s="63">
        <v>1363</v>
      </c>
      <c r="C42" s="363" t="s">
        <v>277</v>
      </c>
      <c r="D42" s="100" t="s">
        <v>83</v>
      </c>
      <c r="E42" s="103">
        <v>10.403</v>
      </c>
    </row>
    <row r="43" spans="1:7" ht="15.75" x14ac:dyDescent="0.5">
      <c r="A43" s="63"/>
      <c r="B43" s="63"/>
      <c r="C43" s="620" t="s">
        <v>107</v>
      </c>
      <c r="D43" s="622"/>
      <c r="E43" s="461">
        <f>SUM(E37:E42)</f>
        <v>58.829000000000001</v>
      </c>
      <c r="G43" s="362"/>
    </row>
    <row r="44" spans="1:7" ht="15.75" x14ac:dyDescent="0.5">
      <c r="A44" s="63"/>
      <c r="B44" s="649" t="s">
        <v>278</v>
      </c>
      <c r="C44" s="650"/>
      <c r="D44" s="100"/>
      <c r="E44" s="103"/>
    </row>
    <row r="45" spans="1:7" ht="15.75" x14ac:dyDescent="0.5">
      <c r="A45" s="63">
        <v>1</v>
      </c>
      <c r="B45" s="358"/>
      <c r="C45" s="113" t="s">
        <v>279</v>
      </c>
      <c r="D45" s="82" t="s">
        <v>14</v>
      </c>
      <c r="E45" s="92">
        <v>1.4</v>
      </c>
    </row>
    <row r="46" spans="1:7" ht="15.75" x14ac:dyDescent="0.4">
      <c r="A46" s="63">
        <v>2</v>
      </c>
      <c r="B46" s="358"/>
      <c r="C46" s="41" t="s">
        <v>280</v>
      </c>
      <c r="D46" s="82" t="s">
        <v>14</v>
      </c>
      <c r="E46" s="439">
        <v>0.6</v>
      </c>
    </row>
    <row r="47" spans="1:7" ht="31.5" x14ac:dyDescent="0.5">
      <c r="A47" s="63">
        <v>3</v>
      </c>
      <c r="B47" s="114"/>
      <c r="C47" s="113" t="s">
        <v>281</v>
      </c>
      <c r="D47" s="100" t="s">
        <v>83</v>
      </c>
      <c r="E47" s="92">
        <v>0.28999999999999998</v>
      </c>
    </row>
    <row r="48" spans="1:7" ht="15.75" x14ac:dyDescent="0.4">
      <c r="A48" s="63">
        <v>4</v>
      </c>
      <c r="B48" s="114"/>
      <c r="C48" s="60" t="s">
        <v>241</v>
      </c>
      <c r="D48" s="82" t="s">
        <v>242</v>
      </c>
      <c r="E48" s="437">
        <v>43</v>
      </c>
    </row>
    <row r="49" spans="1:7" ht="15.75" x14ac:dyDescent="0.4">
      <c r="A49" s="63">
        <v>5</v>
      </c>
      <c r="B49" s="114"/>
      <c r="C49" s="40" t="s">
        <v>243</v>
      </c>
      <c r="D49" s="82" t="s">
        <v>242</v>
      </c>
      <c r="E49" s="437">
        <v>17.5</v>
      </c>
    </row>
    <row r="50" spans="1:7" ht="15.75" x14ac:dyDescent="0.4">
      <c r="A50" s="63">
        <v>6</v>
      </c>
      <c r="B50" s="114"/>
      <c r="C50" s="40" t="s">
        <v>244</v>
      </c>
      <c r="D50" s="82" t="s">
        <v>242</v>
      </c>
      <c r="E50" s="437">
        <v>70</v>
      </c>
    </row>
    <row r="51" spans="1:7" ht="15.75" x14ac:dyDescent="0.4">
      <c r="A51" s="63">
        <v>7</v>
      </c>
      <c r="B51" s="114"/>
      <c r="C51" s="90" t="s">
        <v>245</v>
      </c>
      <c r="D51" s="82" t="s">
        <v>242</v>
      </c>
      <c r="E51" s="437">
        <v>9.8550000000000004</v>
      </c>
    </row>
    <row r="52" spans="1:7" ht="15.75" x14ac:dyDescent="0.4">
      <c r="A52" s="63">
        <v>8</v>
      </c>
      <c r="B52" s="114"/>
      <c r="C52" s="60" t="s">
        <v>246</v>
      </c>
      <c r="D52" s="82" t="s">
        <v>242</v>
      </c>
      <c r="E52" s="437">
        <v>9.6</v>
      </c>
    </row>
    <row r="53" spans="1:7" ht="15.75" x14ac:dyDescent="0.4">
      <c r="A53" s="63">
        <v>9</v>
      </c>
      <c r="B53" s="114"/>
      <c r="C53" s="60" t="s">
        <v>247</v>
      </c>
      <c r="D53" s="82" t="s">
        <v>242</v>
      </c>
      <c r="E53" s="437">
        <v>22</v>
      </c>
    </row>
    <row r="54" spans="1:7" ht="15.75" x14ac:dyDescent="0.4">
      <c r="A54" s="63">
        <v>10</v>
      </c>
      <c r="B54" s="114"/>
      <c r="C54" s="40" t="s">
        <v>248</v>
      </c>
      <c r="D54" s="82" t="s">
        <v>242</v>
      </c>
      <c r="E54" s="437">
        <v>19</v>
      </c>
      <c r="G54" s="362">
        <f>SUM(E48:E54)</f>
        <v>190.95499999999998</v>
      </c>
    </row>
    <row r="55" spans="1:7" ht="15.75" x14ac:dyDescent="0.4">
      <c r="A55" s="63"/>
      <c r="B55" s="358"/>
      <c r="C55" s="620" t="s">
        <v>107</v>
      </c>
      <c r="D55" s="622"/>
      <c r="E55" s="243">
        <f>SUM(E45:E54)</f>
        <v>193.24499999999998</v>
      </c>
    </row>
    <row r="56" spans="1:7" ht="15.75" x14ac:dyDescent="0.5">
      <c r="A56" s="160"/>
      <c r="B56" s="358"/>
      <c r="C56" s="647" t="s">
        <v>238</v>
      </c>
      <c r="D56" s="648"/>
      <c r="E56" s="88">
        <f>E43+E55+E35</f>
        <v>261.245</v>
      </c>
    </row>
    <row r="57" spans="1:7" ht="15.4" x14ac:dyDescent="0.45">
      <c r="C57" s="459"/>
      <c r="D57" s="459"/>
      <c r="E57" s="460"/>
    </row>
    <row r="58" spans="1:7" ht="15.75" x14ac:dyDescent="0.4">
      <c r="A58" s="607" t="s">
        <v>3046</v>
      </c>
      <c r="B58" s="607"/>
      <c r="C58" s="607"/>
      <c r="D58" s="607"/>
      <c r="E58" s="607"/>
    </row>
    <row r="59" spans="1:7" ht="15.75" x14ac:dyDescent="0.5">
      <c r="A59" s="160">
        <v>1</v>
      </c>
      <c r="B59" s="358"/>
      <c r="C59" s="54" t="s">
        <v>3057</v>
      </c>
      <c r="D59" s="54"/>
      <c r="E59" s="92">
        <v>14</v>
      </c>
    </row>
    <row r="60" spans="1:7" s="8" customFormat="1" ht="13.9" customHeight="1" x14ac:dyDescent="0.5">
      <c r="A60" s="107">
        <v>2</v>
      </c>
      <c r="B60" s="107">
        <v>1318</v>
      </c>
      <c r="C60" s="98" t="s">
        <v>3058</v>
      </c>
      <c r="D60" s="98"/>
      <c r="E60" s="424">
        <v>4.8899999999999997</v>
      </c>
    </row>
    <row r="61" spans="1:7" ht="15.75" x14ac:dyDescent="0.5">
      <c r="A61" s="160">
        <v>3</v>
      </c>
      <c r="B61" s="358">
        <v>1317</v>
      </c>
      <c r="C61" s="112" t="s">
        <v>270</v>
      </c>
      <c r="D61" s="100" t="s">
        <v>83</v>
      </c>
      <c r="E61" s="103">
        <v>7.5039999999999996</v>
      </c>
    </row>
    <row r="62" spans="1:7" s="8" customFormat="1" ht="33" customHeight="1" x14ac:dyDescent="0.5">
      <c r="A62" s="107">
        <v>4</v>
      </c>
      <c r="B62" s="107">
        <v>1318</v>
      </c>
      <c r="C62" s="121" t="s">
        <v>273</v>
      </c>
      <c r="D62" s="230" t="s">
        <v>83</v>
      </c>
      <c r="E62" s="268">
        <f>8.706-E60</f>
        <v>3.8159999999999998</v>
      </c>
    </row>
    <row r="63" spans="1:7" s="8" customFormat="1" ht="15.75" x14ac:dyDescent="0.4">
      <c r="A63" s="63"/>
      <c r="B63" s="107"/>
      <c r="C63" s="646" t="s">
        <v>107</v>
      </c>
      <c r="D63" s="646"/>
      <c r="E63" s="458">
        <f>SUM(E59:E62)</f>
        <v>30.209999999999997</v>
      </c>
    </row>
  </sheetData>
  <mergeCells count="9">
    <mergeCell ref="A1:E2"/>
    <mergeCell ref="C63:D63"/>
    <mergeCell ref="C56:D56"/>
    <mergeCell ref="C55:D55"/>
    <mergeCell ref="C43:D43"/>
    <mergeCell ref="A58:E58"/>
    <mergeCell ref="B44:C44"/>
    <mergeCell ref="A12:E12"/>
    <mergeCell ref="A36:E36"/>
  </mergeCells>
  <pageMargins left="0.6692913385826772" right="0.70866141732283472" top="0.55118110236220474" bottom="0.70866141732283472" header="0.78740157480314965" footer="3.937007874015748E-2"/>
  <pageSetup paperSize="9" scale="98" orientation="portrait" r:id="rId1"/>
  <headerFooter>
    <oddFooter>&amp;C&amp;P</oddFooter>
  </headerFooter>
  <rowBreaks count="1" manualBreakCount="1">
    <brk id="30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88" zoomScaleNormal="100" zoomScaleSheetLayoutView="88" workbookViewId="0">
      <selection activeCell="E4" sqref="E4"/>
    </sheetView>
  </sheetViews>
  <sheetFormatPr defaultRowHeight="15" x14ac:dyDescent="0.25"/>
  <cols>
    <col min="1" max="1" width="6.85546875" customWidth="1"/>
    <col min="2" max="2" width="9.28515625" customWidth="1"/>
    <col min="3" max="3" width="40.85546875" style="9" customWidth="1"/>
    <col min="4" max="4" width="13.5703125" customWidth="1"/>
    <col min="5" max="5" width="14.140625" customWidth="1"/>
    <col min="6" max="6" width="13.42578125" customWidth="1"/>
  </cols>
  <sheetData>
    <row r="1" spans="1:7" ht="21" x14ac:dyDescent="0.45">
      <c r="A1" s="654" t="s">
        <v>2683</v>
      </c>
      <c r="B1" s="654"/>
      <c r="C1" s="654"/>
      <c r="D1" s="654"/>
      <c r="E1" s="654"/>
    </row>
    <row r="2" spans="1:7" ht="54" x14ac:dyDescent="0.45">
      <c r="A2" s="13" t="s">
        <v>282</v>
      </c>
      <c r="B2" s="13" t="s">
        <v>99</v>
      </c>
      <c r="C2" s="13" t="s">
        <v>283</v>
      </c>
      <c r="D2" s="13" t="s">
        <v>103</v>
      </c>
      <c r="E2" s="13" t="s">
        <v>2684</v>
      </c>
    </row>
    <row r="3" spans="1:7" ht="18" x14ac:dyDescent="0.55000000000000004">
      <c r="A3" s="430">
        <v>1</v>
      </c>
      <c r="B3" s="440"/>
      <c r="C3" s="440" t="s">
        <v>3084</v>
      </c>
      <c r="D3" s="406"/>
      <c r="E3" s="436"/>
      <c r="F3" s="12"/>
      <c r="G3" s="12"/>
    </row>
    <row r="4" spans="1:7" ht="18" x14ac:dyDescent="0.55000000000000004">
      <c r="A4" s="476">
        <v>2</v>
      </c>
      <c r="B4" s="486"/>
      <c r="C4" s="486" t="s">
        <v>3094</v>
      </c>
      <c r="D4" s="406"/>
      <c r="E4" s="482">
        <f>E15</f>
        <v>91.594999999999999</v>
      </c>
      <c r="F4" s="12"/>
      <c r="G4" s="12"/>
    </row>
    <row r="5" spans="1:7" ht="18" x14ac:dyDescent="0.55000000000000004">
      <c r="A5" s="476">
        <v>3</v>
      </c>
      <c r="B5" s="440"/>
      <c r="C5" s="440" t="s">
        <v>3085</v>
      </c>
      <c r="D5" s="406"/>
      <c r="E5" s="436"/>
      <c r="F5" s="12"/>
      <c r="G5" s="12"/>
    </row>
    <row r="6" spans="1:7" ht="18" x14ac:dyDescent="0.55000000000000004">
      <c r="A6" s="476">
        <v>4</v>
      </c>
      <c r="B6" s="90"/>
      <c r="C6" s="90" t="s">
        <v>3086</v>
      </c>
      <c r="D6" s="406"/>
      <c r="E6" s="435"/>
      <c r="F6" s="12"/>
      <c r="G6" s="12"/>
    </row>
    <row r="7" spans="1:7" ht="18" x14ac:dyDescent="0.55000000000000004">
      <c r="A7" s="476">
        <v>5</v>
      </c>
      <c r="B7" s="90"/>
      <c r="C7" s="90" t="s">
        <v>3087</v>
      </c>
      <c r="D7" s="406"/>
      <c r="E7" s="435"/>
      <c r="F7" s="12"/>
      <c r="G7" s="12"/>
    </row>
    <row r="8" spans="1:7" ht="18" x14ac:dyDescent="0.55000000000000004">
      <c r="A8" s="476">
        <v>6</v>
      </c>
      <c r="B8" s="90"/>
      <c r="C8" s="90" t="s">
        <v>3088</v>
      </c>
      <c r="D8" s="406"/>
      <c r="E8" s="435">
        <f>E52</f>
        <v>17.332999999999998</v>
      </c>
      <c r="F8" s="12"/>
      <c r="G8" s="12"/>
    </row>
    <row r="9" spans="1:7" ht="18" x14ac:dyDescent="0.55000000000000004">
      <c r="A9" s="476">
        <v>7</v>
      </c>
      <c r="B9" s="90"/>
      <c r="C9" s="90" t="s">
        <v>377</v>
      </c>
      <c r="D9" s="406"/>
      <c r="E9" s="435"/>
      <c r="F9" s="12"/>
      <c r="G9" s="12"/>
    </row>
    <row r="10" spans="1:7" ht="18" x14ac:dyDescent="0.55000000000000004">
      <c r="A10" s="476">
        <v>8</v>
      </c>
      <c r="B10" s="90"/>
      <c r="C10" s="90" t="s">
        <v>596</v>
      </c>
      <c r="D10" s="406"/>
      <c r="E10" s="435">
        <f>E48</f>
        <v>15.148999999999997</v>
      </c>
      <c r="F10" s="12"/>
      <c r="G10" s="12"/>
    </row>
    <row r="11" spans="1:7" ht="18" x14ac:dyDescent="0.55000000000000004">
      <c r="A11" s="432"/>
      <c r="B11" s="90"/>
      <c r="C11" s="90"/>
      <c r="D11" s="80" t="s">
        <v>107</v>
      </c>
      <c r="E11" s="74">
        <f>SUM(E3:E10)</f>
        <v>124.077</v>
      </c>
      <c r="F11" s="12"/>
      <c r="G11" s="12"/>
    </row>
    <row r="12" spans="1:7" ht="18" x14ac:dyDescent="0.55000000000000004">
      <c r="A12" s="573" t="s">
        <v>3092</v>
      </c>
      <c r="B12" s="574"/>
      <c r="C12" s="574"/>
      <c r="D12" s="574"/>
      <c r="E12" s="575"/>
      <c r="F12" s="12"/>
      <c r="G12" s="12"/>
    </row>
    <row r="13" spans="1:7" ht="15.75" x14ac:dyDescent="0.45">
      <c r="A13" s="59">
        <v>1</v>
      </c>
      <c r="B13" s="59">
        <v>2727</v>
      </c>
      <c r="C13" s="90" t="s">
        <v>285</v>
      </c>
      <c r="D13" s="59" t="s">
        <v>242</v>
      </c>
      <c r="E13" s="481">
        <v>40</v>
      </c>
      <c r="G13" s="10"/>
    </row>
    <row r="14" spans="1:7" ht="15.75" x14ac:dyDescent="0.45">
      <c r="A14" s="59">
        <v>2</v>
      </c>
      <c r="B14" s="59">
        <v>2728</v>
      </c>
      <c r="C14" s="90" t="s">
        <v>286</v>
      </c>
      <c r="D14" s="59" t="s">
        <v>242</v>
      </c>
      <c r="E14" s="481">
        <v>51.594999999999999</v>
      </c>
      <c r="G14" s="10"/>
    </row>
    <row r="15" spans="1:7" ht="15.75" x14ac:dyDescent="0.45">
      <c r="A15" s="77"/>
      <c r="B15" s="77"/>
      <c r="C15" s="503"/>
      <c r="D15" s="80" t="s">
        <v>107</v>
      </c>
      <c r="E15" s="452">
        <f>SUM(E13:E14)</f>
        <v>91.594999999999999</v>
      </c>
      <c r="G15" s="10"/>
    </row>
    <row r="16" spans="1:7" ht="15.75" x14ac:dyDescent="0.5">
      <c r="A16" s="614" t="s">
        <v>596</v>
      </c>
      <c r="B16" s="614"/>
      <c r="C16" s="614"/>
      <c r="D16" s="614"/>
      <c r="E16" s="614"/>
    </row>
    <row r="17" spans="1:6" ht="15.75" x14ac:dyDescent="0.45">
      <c r="A17" s="59">
        <v>1</v>
      </c>
      <c r="B17" s="107">
        <v>1944</v>
      </c>
      <c r="C17" s="121" t="s">
        <v>288</v>
      </c>
      <c r="D17" s="107" t="s">
        <v>14</v>
      </c>
      <c r="E17" s="438">
        <v>0.64300000000000002</v>
      </c>
    </row>
    <row r="18" spans="1:6" ht="31.5" x14ac:dyDescent="0.45">
      <c r="A18" s="59">
        <v>2</v>
      </c>
      <c r="B18" s="107">
        <v>1945</v>
      </c>
      <c r="C18" s="121" t="s">
        <v>289</v>
      </c>
      <c r="D18" s="107" t="s">
        <v>14</v>
      </c>
      <c r="E18" s="438">
        <v>1.081</v>
      </c>
    </row>
    <row r="19" spans="1:6" ht="15.75" x14ac:dyDescent="0.45">
      <c r="A19" s="59">
        <v>3</v>
      </c>
      <c r="B19" s="107">
        <v>1946</v>
      </c>
      <c r="C19" s="121" t="s">
        <v>290</v>
      </c>
      <c r="D19" s="107" t="s">
        <v>14</v>
      </c>
      <c r="E19" s="438">
        <v>0.65</v>
      </c>
    </row>
    <row r="20" spans="1:6" ht="31.5" x14ac:dyDescent="0.45">
      <c r="A20" s="59">
        <v>4</v>
      </c>
      <c r="B20" s="107">
        <v>1966</v>
      </c>
      <c r="C20" s="121" t="s">
        <v>291</v>
      </c>
      <c r="D20" s="107" t="s">
        <v>14</v>
      </c>
      <c r="E20" s="438">
        <v>9.2999999999999999E-2</v>
      </c>
    </row>
    <row r="21" spans="1:6" ht="31.5" x14ac:dyDescent="0.45">
      <c r="A21" s="59">
        <v>5</v>
      </c>
      <c r="B21" s="107">
        <v>1983</v>
      </c>
      <c r="C21" s="121" t="s">
        <v>292</v>
      </c>
      <c r="D21" s="107" t="s">
        <v>14</v>
      </c>
      <c r="E21" s="438">
        <v>0.30299999999999999</v>
      </c>
    </row>
    <row r="22" spans="1:6" ht="31.5" x14ac:dyDescent="0.45">
      <c r="A22" s="59">
        <v>6</v>
      </c>
      <c r="B22" s="107">
        <v>1984</v>
      </c>
      <c r="C22" s="121" t="s">
        <v>293</v>
      </c>
      <c r="D22" s="107" t="s">
        <v>14</v>
      </c>
      <c r="E22" s="438">
        <v>1.8340000000000001</v>
      </c>
    </row>
    <row r="23" spans="1:6" ht="15.75" x14ac:dyDescent="0.45">
      <c r="A23" s="59">
        <v>7</v>
      </c>
      <c r="B23" s="107">
        <v>1985</v>
      </c>
      <c r="C23" s="121" t="s">
        <v>294</v>
      </c>
      <c r="D23" s="107" t="s">
        <v>14</v>
      </c>
      <c r="E23" s="464">
        <v>0.75</v>
      </c>
      <c r="F23" s="122">
        <v>0.54600000000000004</v>
      </c>
    </row>
    <row r="24" spans="1:6" ht="15.75" x14ac:dyDescent="0.45">
      <c r="A24" s="59">
        <v>8</v>
      </c>
      <c r="B24" s="107">
        <v>1986</v>
      </c>
      <c r="C24" s="121" t="s">
        <v>295</v>
      </c>
      <c r="D24" s="107" t="s">
        <v>14</v>
      </c>
      <c r="E24" s="438">
        <v>1.2669999999999999</v>
      </c>
    </row>
    <row r="25" spans="1:6" ht="31.5" x14ac:dyDescent="0.45">
      <c r="A25" s="59">
        <v>9</v>
      </c>
      <c r="B25" s="107">
        <v>1987</v>
      </c>
      <c r="C25" s="121" t="s">
        <v>296</v>
      </c>
      <c r="D25" s="107" t="s">
        <v>14</v>
      </c>
      <c r="E25" s="438">
        <v>0.66</v>
      </c>
    </row>
    <row r="26" spans="1:6" ht="15.75" x14ac:dyDescent="0.45">
      <c r="A26" s="59">
        <v>10</v>
      </c>
      <c r="B26" s="107">
        <v>1988</v>
      </c>
      <c r="C26" s="121" t="s">
        <v>297</v>
      </c>
      <c r="D26" s="107" t="s">
        <v>14</v>
      </c>
      <c r="E26" s="438">
        <v>0.13500000000000001</v>
      </c>
    </row>
    <row r="27" spans="1:6" ht="15.75" x14ac:dyDescent="0.45">
      <c r="A27" s="59">
        <v>11</v>
      </c>
      <c r="B27" s="107">
        <v>1989</v>
      </c>
      <c r="C27" s="121" t="s">
        <v>298</v>
      </c>
      <c r="D27" s="107" t="s">
        <v>14</v>
      </c>
      <c r="E27" s="438">
        <v>9.1999999999999998E-2</v>
      </c>
    </row>
    <row r="28" spans="1:6" ht="31.5" x14ac:dyDescent="0.45">
      <c r="A28" s="59">
        <v>12</v>
      </c>
      <c r="B28" s="107">
        <v>1990</v>
      </c>
      <c r="C28" s="121" t="s">
        <v>299</v>
      </c>
      <c r="D28" s="107" t="s">
        <v>14</v>
      </c>
      <c r="E28" s="438">
        <v>7.9000000000000001E-2</v>
      </c>
    </row>
    <row r="29" spans="1:6" ht="31.5" x14ac:dyDescent="0.45">
      <c r="A29" s="59">
        <v>13</v>
      </c>
      <c r="B29" s="107">
        <v>1991</v>
      </c>
      <c r="C29" s="121" t="s">
        <v>300</v>
      </c>
      <c r="D29" s="107" t="s">
        <v>14</v>
      </c>
      <c r="E29" s="438">
        <v>0.11</v>
      </c>
    </row>
    <row r="30" spans="1:6" ht="47.25" x14ac:dyDescent="0.45">
      <c r="A30" s="59">
        <v>14</v>
      </c>
      <c r="B30" s="107">
        <v>2005</v>
      </c>
      <c r="C30" s="121" t="s">
        <v>301</v>
      </c>
      <c r="D30" s="107" t="s">
        <v>14</v>
      </c>
      <c r="E30" s="438">
        <v>1.9450000000000001</v>
      </c>
    </row>
    <row r="31" spans="1:6" ht="47.25" x14ac:dyDescent="0.45">
      <c r="A31" s="59">
        <v>15</v>
      </c>
      <c r="B31" s="107">
        <v>2007</v>
      </c>
      <c r="C31" s="121" t="s">
        <v>302</v>
      </c>
      <c r="D31" s="107" t="s">
        <v>14</v>
      </c>
      <c r="E31" s="438">
        <v>1.0209999999999999</v>
      </c>
    </row>
    <row r="32" spans="1:6" ht="31.5" x14ac:dyDescent="0.25">
      <c r="A32" s="59">
        <v>16</v>
      </c>
      <c r="B32" s="107">
        <v>2008</v>
      </c>
      <c r="C32" s="121" t="s">
        <v>303</v>
      </c>
      <c r="D32" s="107" t="s">
        <v>14</v>
      </c>
      <c r="E32" s="438">
        <v>0.52300000000000002</v>
      </c>
    </row>
    <row r="33" spans="1:6" ht="47.25" x14ac:dyDescent="0.25">
      <c r="A33" s="59">
        <v>17</v>
      </c>
      <c r="B33" s="107">
        <v>2009</v>
      </c>
      <c r="C33" s="121" t="s">
        <v>304</v>
      </c>
      <c r="D33" s="107" t="s">
        <v>14</v>
      </c>
      <c r="E33" s="438">
        <v>0.16300000000000001</v>
      </c>
    </row>
    <row r="34" spans="1:6" ht="47.25" x14ac:dyDescent="0.25">
      <c r="A34" s="59">
        <v>18</v>
      </c>
      <c r="B34" s="107">
        <v>2010</v>
      </c>
      <c r="C34" s="121" t="s">
        <v>305</v>
      </c>
      <c r="D34" s="107" t="s">
        <v>14</v>
      </c>
      <c r="E34" s="438">
        <v>0.27200000000000002</v>
      </c>
    </row>
    <row r="35" spans="1:6" ht="31.5" x14ac:dyDescent="0.25">
      <c r="A35" s="59">
        <v>19</v>
      </c>
      <c r="B35" s="107">
        <v>2011</v>
      </c>
      <c r="C35" s="121" t="s">
        <v>306</v>
      </c>
      <c r="D35" s="107" t="s">
        <v>14</v>
      </c>
      <c r="E35" s="438">
        <v>0.2</v>
      </c>
    </row>
    <row r="36" spans="1:6" ht="31.5" x14ac:dyDescent="0.25">
      <c r="A36" s="59">
        <v>20</v>
      </c>
      <c r="B36" s="107">
        <v>2012</v>
      </c>
      <c r="C36" s="121" t="s">
        <v>307</v>
      </c>
      <c r="D36" s="107" t="s">
        <v>14</v>
      </c>
      <c r="E36" s="438">
        <v>0.48799999999999999</v>
      </c>
    </row>
    <row r="37" spans="1:6" ht="31.5" x14ac:dyDescent="0.25">
      <c r="A37" s="59">
        <v>21</v>
      </c>
      <c r="B37" s="107">
        <v>2013</v>
      </c>
      <c r="C37" s="121" t="s">
        <v>308</v>
      </c>
      <c r="D37" s="107" t="s">
        <v>14</v>
      </c>
      <c r="E37" s="438">
        <v>0.58499999999999996</v>
      </c>
      <c r="F37" s="122">
        <v>0.35599999999999998</v>
      </c>
    </row>
    <row r="38" spans="1:6" ht="31.5" x14ac:dyDescent="0.25">
      <c r="A38" s="59">
        <v>22</v>
      </c>
      <c r="B38" s="107">
        <v>2014</v>
      </c>
      <c r="C38" s="121" t="s">
        <v>309</v>
      </c>
      <c r="D38" s="107" t="s">
        <v>14</v>
      </c>
      <c r="E38" s="438">
        <v>0.16600000000000001</v>
      </c>
    </row>
    <row r="39" spans="1:6" ht="31.5" x14ac:dyDescent="0.25">
      <c r="A39" s="59">
        <v>23</v>
      </c>
      <c r="B39" s="107">
        <v>2015</v>
      </c>
      <c r="C39" s="121" t="s">
        <v>310</v>
      </c>
      <c r="D39" s="107" t="s">
        <v>14</v>
      </c>
      <c r="E39" s="438">
        <v>0.20399999999999999</v>
      </c>
    </row>
    <row r="40" spans="1:6" ht="47.25" x14ac:dyDescent="0.25">
      <c r="A40" s="59">
        <v>24</v>
      </c>
      <c r="B40" s="107">
        <v>2016</v>
      </c>
      <c r="C40" s="121" t="s">
        <v>311</v>
      </c>
      <c r="D40" s="107" t="s">
        <v>14</v>
      </c>
      <c r="E40" s="438">
        <v>0.27600000000000002</v>
      </c>
    </row>
    <row r="41" spans="1:6" ht="31.5" x14ac:dyDescent="0.25">
      <c r="A41" s="59">
        <v>25</v>
      </c>
      <c r="B41" s="107">
        <v>2017</v>
      </c>
      <c r="C41" s="121" t="s">
        <v>312</v>
      </c>
      <c r="D41" s="107" t="s">
        <v>14</v>
      </c>
      <c r="E41" s="438">
        <v>0.107</v>
      </c>
    </row>
    <row r="42" spans="1:6" ht="31.5" x14ac:dyDescent="0.25">
      <c r="A42" s="59">
        <v>26</v>
      </c>
      <c r="B42" s="107">
        <v>2018</v>
      </c>
      <c r="C42" s="121" t="s">
        <v>313</v>
      </c>
      <c r="D42" s="107" t="s">
        <v>14</v>
      </c>
      <c r="E42" s="438">
        <v>0.38600000000000001</v>
      </c>
    </row>
    <row r="43" spans="1:6" ht="47.25" x14ac:dyDescent="0.25">
      <c r="A43" s="59">
        <v>27</v>
      </c>
      <c r="B43" s="107">
        <v>2797</v>
      </c>
      <c r="C43" s="121" t="s">
        <v>314</v>
      </c>
      <c r="D43" s="107" t="s">
        <v>14</v>
      </c>
      <c r="E43" s="438">
        <v>0.4</v>
      </c>
    </row>
    <row r="44" spans="1:6" ht="47.25" x14ac:dyDescent="0.25">
      <c r="A44" s="59">
        <v>28</v>
      </c>
      <c r="B44" s="107">
        <v>2798</v>
      </c>
      <c r="C44" s="121" t="s">
        <v>315</v>
      </c>
      <c r="D44" s="107" t="s">
        <v>14</v>
      </c>
      <c r="E44" s="438">
        <v>0.28199999999999997</v>
      </c>
    </row>
    <row r="45" spans="1:6" ht="47.25" x14ac:dyDescent="0.25">
      <c r="A45" s="59">
        <v>29</v>
      </c>
      <c r="B45" s="107">
        <v>2807</v>
      </c>
      <c r="C45" s="121" t="s">
        <v>316</v>
      </c>
      <c r="D45" s="107" t="s">
        <v>14</v>
      </c>
      <c r="E45" s="438">
        <v>0.19900000000000001</v>
      </c>
    </row>
    <row r="46" spans="1:6" ht="31.5" x14ac:dyDescent="0.25">
      <c r="A46" s="59">
        <v>30</v>
      </c>
      <c r="B46" s="107">
        <v>2808</v>
      </c>
      <c r="C46" s="121" t="s">
        <v>317</v>
      </c>
      <c r="D46" s="107" t="s">
        <v>14</v>
      </c>
      <c r="E46" s="438">
        <v>7.3999999999999996E-2</v>
      </c>
    </row>
    <row r="47" spans="1:6" ht="31.5" x14ac:dyDescent="0.25">
      <c r="A47" s="59">
        <v>31</v>
      </c>
      <c r="B47" s="107">
        <v>2827</v>
      </c>
      <c r="C47" s="121" t="s">
        <v>318</v>
      </c>
      <c r="D47" s="107" t="s">
        <v>14</v>
      </c>
      <c r="E47" s="438">
        <v>0.161</v>
      </c>
      <c r="F47" s="380"/>
    </row>
    <row r="48" spans="1:6" ht="15.75" x14ac:dyDescent="0.25">
      <c r="A48" s="80"/>
      <c r="B48" s="279"/>
      <c r="C48" s="462"/>
      <c r="D48" s="279" t="s">
        <v>107</v>
      </c>
      <c r="E48" s="240">
        <f>SUM(E17:E47)</f>
        <v>15.148999999999997</v>
      </c>
      <c r="F48" s="380"/>
    </row>
    <row r="49" spans="1:7" ht="15.75" x14ac:dyDescent="0.25">
      <c r="A49" s="573" t="s">
        <v>3088</v>
      </c>
      <c r="B49" s="574"/>
      <c r="C49" s="574"/>
      <c r="D49" s="574"/>
      <c r="E49" s="575"/>
      <c r="F49" s="380"/>
    </row>
    <row r="50" spans="1:7" s="150" customFormat="1" ht="31.5" customHeight="1" x14ac:dyDescent="0.25">
      <c r="A50" s="107">
        <v>1</v>
      </c>
      <c r="B50" s="107">
        <v>1941</v>
      </c>
      <c r="C50" s="112" t="s">
        <v>1395</v>
      </c>
      <c r="D50" s="97" t="s">
        <v>83</v>
      </c>
      <c r="E50" s="424">
        <v>13.635</v>
      </c>
      <c r="F50" s="158">
        <v>4.0599999999999996</v>
      </c>
    </row>
    <row r="51" spans="1:7" s="50" customFormat="1" ht="31.5" x14ac:dyDescent="0.25">
      <c r="A51" s="319">
        <v>2</v>
      </c>
      <c r="B51" s="318">
        <v>1942</v>
      </c>
      <c r="C51" s="290" t="s">
        <v>1396</v>
      </c>
      <c r="D51" s="51" t="s">
        <v>83</v>
      </c>
      <c r="E51" s="92">
        <v>3.698</v>
      </c>
      <c r="F51" s="359" t="s">
        <v>3059</v>
      </c>
    </row>
    <row r="52" spans="1:7" s="50" customFormat="1" ht="15.75" x14ac:dyDescent="0.25">
      <c r="A52" s="433"/>
      <c r="B52" s="432"/>
      <c r="C52" s="290"/>
      <c r="D52" s="149" t="s">
        <v>107</v>
      </c>
      <c r="E52" s="88">
        <f>SUM(E50:E51)</f>
        <v>17.332999999999998</v>
      </c>
      <c r="F52" s="463"/>
    </row>
    <row r="53" spans="1:7" ht="15.75" x14ac:dyDescent="0.25">
      <c r="A53" s="94"/>
      <c r="B53" s="123"/>
      <c r="C53" s="655" t="s">
        <v>3070</v>
      </c>
      <c r="D53" s="655"/>
      <c r="E53" s="240">
        <f>E48+E52+E15</f>
        <v>124.077</v>
      </c>
      <c r="F53" s="360">
        <f>E50+E51</f>
        <v>17.332999999999998</v>
      </c>
    </row>
    <row r="54" spans="1:7" ht="18.75" x14ac:dyDescent="0.25">
      <c r="A54" s="431" t="s">
        <v>278</v>
      </c>
      <c r="B54" s="123"/>
      <c r="C54" s="161"/>
      <c r="D54" s="161"/>
      <c r="E54" s="244"/>
    </row>
    <row r="55" spans="1:7" ht="15.75" x14ac:dyDescent="0.25">
      <c r="A55" s="59">
        <v>1</v>
      </c>
      <c r="B55" s="98"/>
      <c r="C55" s="121" t="s">
        <v>287</v>
      </c>
      <c r="D55" s="63" t="s">
        <v>242</v>
      </c>
      <c r="E55" s="483">
        <v>45</v>
      </c>
      <c r="G55" s="10"/>
    </row>
    <row r="56" spans="1:7" x14ac:dyDescent="0.25">
      <c r="A56" s="168"/>
      <c r="B56" s="5"/>
      <c r="C56" s="169"/>
      <c r="D56" s="5"/>
      <c r="E56" s="5"/>
    </row>
  </sheetData>
  <mergeCells count="5">
    <mergeCell ref="A1:E1"/>
    <mergeCell ref="C53:D53"/>
    <mergeCell ref="A12:E12"/>
    <mergeCell ref="A16:E16"/>
    <mergeCell ref="A49:E4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90"/>
  <sheetViews>
    <sheetView view="pageBreakPreview" zoomScaleNormal="70" zoomScaleSheetLayoutView="100" workbookViewId="0">
      <selection activeCell="E25" sqref="E25"/>
    </sheetView>
  </sheetViews>
  <sheetFormatPr defaultRowHeight="15" x14ac:dyDescent="0.25"/>
  <cols>
    <col min="1" max="1" width="5.140625" style="15" customWidth="1"/>
    <col min="2" max="2" width="7.42578125" style="15" customWidth="1"/>
    <col min="3" max="3" width="52.85546875" style="15" customWidth="1"/>
    <col min="4" max="4" width="10" style="15" customWidth="1"/>
    <col min="5" max="5" width="11.7109375" style="15" customWidth="1"/>
    <col min="6" max="6" width="10" customWidth="1"/>
  </cols>
  <sheetData>
    <row r="1" spans="1:7" ht="21" x14ac:dyDescent="0.55000000000000004">
      <c r="A1" s="551" t="s">
        <v>375</v>
      </c>
      <c r="B1" s="551"/>
      <c r="C1" s="551"/>
      <c r="D1" s="551"/>
      <c r="E1" s="551"/>
      <c r="F1" s="12"/>
      <c r="G1" s="12"/>
    </row>
    <row r="2" spans="1:7" ht="54" x14ac:dyDescent="0.55000000000000004">
      <c r="A2" s="13" t="s">
        <v>282</v>
      </c>
      <c r="B2" s="13" t="s">
        <v>99</v>
      </c>
      <c r="C2" s="13" t="s">
        <v>283</v>
      </c>
      <c r="D2" s="14" t="s">
        <v>3</v>
      </c>
      <c r="E2" s="13" t="s">
        <v>2642</v>
      </c>
      <c r="F2" s="12"/>
      <c r="G2" s="12"/>
    </row>
    <row r="3" spans="1:7" ht="18" x14ac:dyDescent="0.55000000000000004">
      <c r="A3" s="405"/>
      <c r="B3" s="405"/>
      <c r="C3" s="405" t="s">
        <v>3083</v>
      </c>
      <c r="D3" s="406"/>
      <c r="E3" s="405"/>
      <c r="F3" s="12"/>
      <c r="G3" s="12"/>
    </row>
    <row r="4" spans="1:7" ht="18" x14ac:dyDescent="0.55000000000000004">
      <c r="A4" s="396">
        <v>1</v>
      </c>
      <c r="B4" s="403"/>
      <c r="C4" s="403" t="s">
        <v>3084</v>
      </c>
      <c r="D4" s="406"/>
      <c r="E4" s="401">
        <f>'ARND '!$E$25+'ARND '!$E$167</f>
        <v>16.771000000000001</v>
      </c>
      <c r="F4" s="12"/>
      <c r="G4" s="12"/>
    </row>
    <row r="5" spans="1:7" ht="18" x14ac:dyDescent="0.55000000000000004">
      <c r="A5" s="398">
        <f>A4+1</f>
        <v>2</v>
      </c>
      <c r="B5" s="403"/>
      <c r="C5" s="403" t="s">
        <v>3085</v>
      </c>
      <c r="D5" s="406"/>
      <c r="E5" s="401"/>
      <c r="F5" s="12"/>
      <c r="G5" s="12"/>
    </row>
    <row r="6" spans="1:7" ht="18" x14ac:dyDescent="0.55000000000000004">
      <c r="A6" s="398">
        <f t="shared" ref="A6:A10" si="0">A5+1</f>
        <v>3</v>
      </c>
      <c r="B6" s="90"/>
      <c r="C6" s="90" t="s">
        <v>3086</v>
      </c>
      <c r="D6" s="406"/>
      <c r="E6" s="398"/>
      <c r="F6" s="12"/>
      <c r="G6" s="12"/>
    </row>
    <row r="7" spans="1:7" ht="18" x14ac:dyDescent="0.55000000000000004">
      <c r="A7" s="398">
        <f t="shared" si="0"/>
        <v>4</v>
      </c>
      <c r="B7" s="90"/>
      <c r="C7" s="90" t="s">
        <v>3087</v>
      </c>
      <c r="D7" s="406"/>
      <c r="E7" s="398"/>
      <c r="F7" s="12"/>
      <c r="G7" s="12"/>
    </row>
    <row r="8" spans="1:7" ht="18" x14ac:dyDescent="0.55000000000000004">
      <c r="A8" s="398">
        <f t="shared" si="0"/>
        <v>5</v>
      </c>
      <c r="B8" s="90"/>
      <c r="C8" s="90" t="s">
        <v>3088</v>
      </c>
      <c r="D8" s="406"/>
      <c r="E8" s="400">
        <f>'ARND '!$E$266</f>
        <v>18.667000000000002</v>
      </c>
      <c r="F8" s="12"/>
      <c r="G8" s="12"/>
    </row>
    <row r="9" spans="1:7" ht="18" x14ac:dyDescent="0.55000000000000004">
      <c r="A9" s="398">
        <f t="shared" si="0"/>
        <v>6</v>
      </c>
      <c r="B9" s="90"/>
      <c r="C9" s="90" t="s">
        <v>377</v>
      </c>
      <c r="D9" s="406"/>
      <c r="E9" s="400">
        <f>'ARND '!$E$220+'ARND '!$E$277-E4</f>
        <v>176.63400000000013</v>
      </c>
      <c r="F9" s="12"/>
      <c r="G9" s="12"/>
    </row>
    <row r="10" spans="1:7" ht="18" x14ac:dyDescent="0.55000000000000004">
      <c r="A10" s="398">
        <f t="shared" si="0"/>
        <v>7</v>
      </c>
      <c r="B10" s="90"/>
      <c r="C10" s="90" t="s">
        <v>596</v>
      </c>
      <c r="D10" s="406"/>
      <c r="E10" s="400">
        <f>'ARND '!$E$260</f>
        <v>21.360999999999997</v>
      </c>
      <c r="F10" s="12"/>
      <c r="G10" s="12"/>
    </row>
    <row r="11" spans="1:7" ht="18" x14ac:dyDescent="0.55000000000000004">
      <c r="A11" s="405"/>
      <c r="B11" s="405"/>
      <c r="C11" s="405"/>
      <c r="D11" s="406" t="s">
        <v>107</v>
      </c>
      <c r="E11" s="411">
        <f>SUM(E4:E10)</f>
        <v>233.43300000000011</v>
      </c>
      <c r="F11" s="12"/>
      <c r="G11" s="12"/>
    </row>
    <row r="12" spans="1:7" ht="18" x14ac:dyDescent="0.55000000000000004">
      <c r="A12" s="383" t="s">
        <v>377</v>
      </c>
      <c r="B12" s="364"/>
      <c r="C12" s="364"/>
      <c r="D12" s="382"/>
      <c r="E12" s="364"/>
      <c r="F12" s="12"/>
      <c r="G12" s="12"/>
    </row>
    <row r="13" spans="1:7" s="50" customFormat="1" ht="31.5" x14ac:dyDescent="0.5">
      <c r="A13" s="55">
        <v>1</v>
      </c>
      <c r="B13" s="55">
        <v>317</v>
      </c>
      <c r="C13" s="56" t="s">
        <v>378</v>
      </c>
      <c r="D13" s="57" t="s">
        <v>380</v>
      </c>
      <c r="E13" s="58">
        <v>0.56599999999999995</v>
      </c>
    </row>
    <row r="14" spans="1:7" s="50" customFormat="1" ht="15.75" x14ac:dyDescent="0.5">
      <c r="A14" s="55">
        <v>2</v>
      </c>
      <c r="B14" s="59">
        <v>318</v>
      </c>
      <c r="C14" s="60" t="s">
        <v>381</v>
      </c>
      <c r="D14" s="57" t="s">
        <v>380</v>
      </c>
      <c r="E14" s="61">
        <v>2.5219999999999998</v>
      </c>
    </row>
    <row r="15" spans="1:7" s="50" customFormat="1" ht="31.5" x14ac:dyDescent="0.5">
      <c r="A15" s="55">
        <v>3</v>
      </c>
      <c r="B15" s="59">
        <v>319</v>
      </c>
      <c r="C15" s="60" t="s">
        <v>382</v>
      </c>
      <c r="D15" s="57" t="s">
        <v>380</v>
      </c>
      <c r="E15" s="61">
        <v>1.2769999999999999</v>
      </c>
    </row>
    <row r="16" spans="1:7" s="50" customFormat="1" ht="31.5" x14ac:dyDescent="0.5">
      <c r="A16" s="55">
        <v>4</v>
      </c>
      <c r="B16" s="59">
        <v>320</v>
      </c>
      <c r="C16" s="60" t="s">
        <v>383</v>
      </c>
      <c r="D16" s="57" t="s">
        <v>380</v>
      </c>
      <c r="E16" s="61">
        <v>0.495</v>
      </c>
      <c r="G16" s="62"/>
    </row>
    <row r="17" spans="1:5" s="50" customFormat="1" ht="31.5" x14ac:dyDescent="0.5">
      <c r="A17" s="55">
        <v>5</v>
      </c>
      <c r="B17" s="59">
        <v>321</v>
      </c>
      <c r="C17" s="60" t="s">
        <v>384</v>
      </c>
      <c r="D17" s="57" t="s">
        <v>380</v>
      </c>
      <c r="E17" s="61">
        <v>3.4</v>
      </c>
    </row>
    <row r="18" spans="1:5" s="50" customFormat="1" ht="31.5" x14ac:dyDescent="0.5">
      <c r="A18" s="396">
        <v>6</v>
      </c>
      <c r="B18" s="59">
        <v>322</v>
      </c>
      <c r="C18" s="60" t="s">
        <v>385</v>
      </c>
      <c r="D18" s="57" t="s">
        <v>380</v>
      </c>
      <c r="E18" s="61">
        <v>1.7190000000000001</v>
      </c>
    </row>
    <row r="19" spans="1:5" s="50" customFormat="1" ht="31.5" x14ac:dyDescent="0.5">
      <c r="A19" s="396">
        <v>7</v>
      </c>
      <c r="B19" s="59">
        <v>323</v>
      </c>
      <c r="C19" s="60" t="s">
        <v>386</v>
      </c>
      <c r="D19" s="57" t="s">
        <v>380</v>
      </c>
      <c r="E19" s="61">
        <v>0.76800000000000002</v>
      </c>
    </row>
    <row r="20" spans="1:5" s="50" customFormat="1" ht="15.75" x14ac:dyDescent="0.5">
      <c r="A20" s="396">
        <v>8</v>
      </c>
      <c r="B20" s="59">
        <v>324</v>
      </c>
      <c r="C20" s="60" t="s">
        <v>387</v>
      </c>
      <c r="D20" s="57" t="s">
        <v>380</v>
      </c>
      <c r="E20" s="61">
        <v>2.5</v>
      </c>
    </row>
    <row r="21" spans="1:5" s="50" customFormat="1" ht="15.75" x14ac:dyDescent="0.5">
      <c r="A21" s="396">
        <v>9</v>
      </c>
      <c r="B21" s="59">
        <v>325</v>
      </c>
      <c r="C21" s="60" t="s">
        <v>388</v>
      </c>
      <c r="D21" s="57" t="s">
        <v>380</v>
      </c>
      <c r="E21" s="61">
        <v>1.458</v>
      </c>
    </row>
    <row r="22" spans="1:5" s="50" customFormat="1" ht="31.5" x14ac:dyDescent="0.5">
      <c r="A22" s="396">
        <v>10</v>
      </c>
      <c r="B22" s="59">
        <v>326</v>
      </c>
      <c r="C22" s="41" t="s">
        <v>389</v>
      </c>
      <c r="D22" s="57" t="s">
        <v>380</v>
      </c>
      <c r="E22" s="61">
        <v>1.83</v>
      </c>
    </row>
    <row r="23" spans="1:5" s="50" customFormat="1" ht="31.5" x14ac:dyDescent="0.5">
      <c r="A23" s="396">
        <v>11</v>
      </c>
      <c r="B23" s="59">
        <v>327</v>
      </c>
      <c r="C23" s="60" t="s">
        <v>390</v>
      </c>
      <c r="D23" s="57" t="s">
        <v>380</v>
      </c>
      <c r="E23" s="61">
        <v>2.484</v>
      </c>
    </row>
    <row r="24" spans="1:5" s="50" customFormat="1" ht="31.5" x14ac:dyDescent="0.5">
      <c r="A24" s="396">
        <v>12</v>
      </c>
      <c r="B24" s="59">
        <v>331</v>
      </c>
      <c r="C24" s="60" t="s">
        <v>391</v>
      </c>
      <c r="D24" s="57" t="s">
        <v>380</v>
      </c>
      <c r="E24" s="61">
        <v>2.028</v>
      </c>
    </row>
    <row r="25" spans="1:5" s="50" customFormat="1" ht="31.5" x14ac:dyDescent="0.5">
      <c r="A25" s="396">
        <v>13</v>
      </c>
      <c r="B25" s="59">
        <v>332</v>
      </c>
      <c r="C25" s="60" t="s">
        <v>392</v>
      </c>
      <c r="D25" s="57" t="s">
        <v>380</v>
      </c>
      <c r="E25" s="488">
        <v>4.9539999999999997</v>
      </c>
    </row>
    <row r="26" spans="1:5" s="50" customFormat="1" ht="31.5" x14ac:dyDescent="0.5">
      <c r="A26" s="396">
        <v>14</v>
      </c>
      <c r="B26" s="59">
        <v>333</v>
      </c>
      <c r="C26" s="60" t="s">
        <v>393</v>
      </c>
      <c r="D26" s="57" t="s">
        <v>380</v>
      </c>
      <c r="E26" s="61">
        <v>0.59099999999999997</v>
      </c>
    </row>
    <row r="27" spans="1:5" s="50" customFormat="1" ht="31.5" x14ac:dyDescent="0.25">
      <c r="A27" s="396">
        <v>15</v>
      </c>
      <c r="B27" s="59">
        <v>334</v>
      </c>
      <c r="C27" s="60" t="s">
        <v>394</v>
      </c>
      <c r="D27" s="57" t="s">
        <v>380</v>
      </c>
      <c r="E27" s="61">
        <v>0.65900000000000003</v>
      </c>
    </row>
    <row r="28" spans="1:5" s="50" customFormat="1" ht="31.5" x14ac:dyDescent="0.25">
      <c r="A28" s="396">
        <v>16</v>
      </c>
      <c r="B28" s="59">
        <v>335</v>
      </c>
      <c r="C28" s="60" t="s">
        <v>395</v>
      </c>
      <c r="D28" s="57" t="s">
        <v>380</v>
      </c>
      <c r="E28" s="61">
        <v>0.92900000000000005</v>
      </c>
    </row>
    <row r="29" spans="1:5" s="50" customFormat="1" ht="16.5" thickBot="1" x14ac:dyDescent="0.3">
      <c r="A29" s="396">
        <v>17</v>
      </c>
      <c r="B29" s="59">
        <v>336</v>
      </c>
      <c r="C29" s="60" t="s">
        <v>396</v>
      </c>
      <c r="D29" s="57" t="s">
        <v>380</v>
      </c>
      <c r="E29" s="61">
        <v>1.0029999999999999</v>
      </c>
    </row>
    <row r="30" spans="1:5" s="50" customFormat="1" ht="31.5" x14ac:dyDescent="0.25">
      <c r="A30" s="396">
        <v>18</v>
      </c>
      <c r="B30" s="59">
        <v>337</v>
      </c>
      <c r="C30" s="60" t="s">
        <v>397</v>
      </c>
      <c r="D30" s="57" t="s">
        <v>380</v>
      </c>
      <c r="E30" s="61">
        <v>0.313</v>
      </c>
    </row>
    <row r="31" spans="1:5" s="50" customFormat="1" ht="31.5" x14ac:dyDescent="0.25">
      <c r="A31" s="396">
        <v>19</v>
      </c>
      <c r="B31" s="59">
        <v>339</v>
      </c>
      <c r="C31" s="60" t="s">
        <v>398</v>
      </c>
      <c r="D31" s="57" t="s">
        <v>380</v>
      </c>
      <c r="E31" s="61">
        <v>0.38500000000000001</v>
      </c>
    </row>
    <row r="32" spans="1:5" s="50" customFormat="1" ht="31.5" x14ac:dyDescent="0.25">
      <c r="A32" s="396">
        <v>20</v>
      </c>
      <c r="B32" s="59">
        <v>340</v>
      </c>
      <c r="C32" s="60" t="s">
        <v>399</v>
      </c>
      <c r="D32" s="57" t="s">
        <v>380</v>
      </c>
      <c r="E32" s="61">
        <v>0.187</v>
      </c>
    </row>
    <row r="33" spans="1:5" s="50" customFormat="1" ht="31.5" x14ac:dyDescent="0.25">
      <c r="A33" s="396">
        <v>21</v>
      </c>
      <c r="B33" s="59">
        <v>341</v>
      </c>
      <c r="C33" s="60" t="s">
        <v>400</v>
      </c>
      <c r="D33" s="57" t="s">
        <v>380</v>
      </c>
      <c r="E33" s="61">
        <v>1.389</v>
      </c>
    </row>
    <row r="34" spans="1:5" s="50" customFormat="1" ht="15.75" x14ac:dyDescent="0.25">
      <c r="A34" s="396">
        <v>22</v>
      </c>
      <c r="B34" s="59">
        <v>342</v>
      </c>
      <c r="C34" s="60" t="s">
        <v>401</v>
      </c>
      <c r="D34" s="57" t="s">
        <v>380</v>
      </c>
      <c r="E34" s="61">
        <v>2.0630000000000002</v>
      </c>
    </row>
    <row r="35" spans="1:5" s="50" customFormat="1" ht="31.5" x14ac:dyDescent="0.25">
      <c r="A35" s="396">
        <v>23</v>
      </c>
      <c r="B35" s="59">
        <v>343</v>
      </c>
      <c r="C35" s="60" t="s">
        <v>402</v>
      </c>
      <c r="D35" s="57" t="s">
        <v>380</v>
      </c>
      <c r="E35" s="61">
        <v>0.313</v>
      </c>
    </row>
    <row r="36" spans="1:5" s="50" customFormat="1" ht="15.75" x14ac:dyDescent="0.25">
      <c r="A36" s="396">
        <v>24</v>
      </c>
      <c r="B36" s="59">
        <v>344</v>
      </c>
      <c r="C36" s="60" t="s">
        <v>403</v>
      </c>
      <c r="D36" s="57" t="s">
        <v>380</v>
      </c>
      <c r="E36" s="61">
        <v>0.84799999999999998</v>
      </c>
    </row>
    <row r="37" spans="1:5" s="50" customFormat="1" ht="31.5" x14ac:dyDescent="0.25">
      <c r="A37" s="396">
        <v>25</v>
      </c>
      <c r="B37" s="59">
        <v>345</v>
      </c>
      <c r="C37" s="60" t="s">
        <v>404</v>
      </c>
      <c r="D37" s="57" t="s">
        <v>380</v>
      </c>
      <c r="E37" s="61">
        <v>0.17100000000000001</v>
      </c>
    </row>
    <row r="38" spans="1:5" s="50" customFormat="1" ht="31.5" x14ac:dyDescent="0.25">
      <c r="A38" s="396">
        <v>26</v>
      </c>
      <c r="B38" s="59">
        <v>346</v>
      </c>
      <c r="C38" s="60" t="s">
        <v>405</v>
      </c>
      <c r="D38" s="57" t="s">
        <v>380</v>
      </c>
      <c r="E38" s="61">
        <v>1.4370000000000001</v>
      </c>
    </row>
    <row r="39" spans="1:5" s="50" customFormat="1" ht="31.5" x14ac:dyDescent="0.25">
      <c r="A39" s="396">
        <v>27</v>
      </c>
      <c r="B39" s="59">
        <v>347</v>
      </c>
      <c r="C39" s="60" t="s">
        <v>406</v>
      </c>
      <c r="D39" s="57" t="s">
        <v>380</v>
      </c>
      <c r="E39" s="61">
        <v>0.751</v>
      </c>
    </row>
    <row r="40" spans="1:5" s="50" customFormat="1" ht="31.5" x14ac:dyDescent="0.25">
      <c r="A40" s="396">
        <v>28</v>
      </c>
      <c r="B40" s="59">
        <v>348</v>
      </c>
      <c r="C40" s="60" t="s">
        <v>407</v>
      </c>
      <c r="D40" s="57" t="s">
        <v>380</v>
      </c>
      <c r="E40" s="61">
        <v>0.371</v>
      </c>
    </row>
    <row r="41" spans="1:5" s="50" customFormat="1" ht="31.5" x14ac:dyDescent="0.25">
      <c r="A41" s="396">
        <v>29</v>
      </c>
      <c r="B41" s="59">
        <v>349</v>
      </c>
      <c r="C41" s="60" t="s">
        <v>408</v>
      </c>
      <c r="D41" s="57" t="s">
        <v>380</v>
      </c>
      <c r="E41" s="61">
        <v>0.71799999999999997</v>
      </c>
    </row>
    <row r="42" spans="1:5" s="50" customFormat="1" ht="15.75" x14ac:dyDescent="0.25">
      <c r="A42" s="396">
        <v>30</v>
      </c>
      <c r="B42" s="59">
        <v>350</v>
      </c>
      <c r="C42" s="60" t="s">
        <v>409</v>
      </c>
      <c r="D42" s="57" t="s">
        <v>380</v>
      </c>
      <c r="E42" s="61">
        <v>0.48099999999999998</v>
      </c>
    </row>
    <row r="43" spans="1:5" s="50" customFormat="1" ht="15.75" x14ac:dyDescent="0.25">
      <c r="A43" s="396">
        <v>31</v>
      </c>
      <c r="B43" s="59">
        <v>351</v>
      </c>
      <c r="C43" s="60" t="s">
        <v>410</v>
      </c>
      <c r="D43" s="57" t="s">
        <v>380</v>
      </c>
      <c r="E43" s="61">
        <v>0.124</v>
      </c>
    </row>
    <row r="44" spans="1:5" s="50" customFormat="1" ht="31.5" x14ac:dyDescent="0.25">
      <c r="A44" s="396">
        <v>32</v>
      </c>
      <c r="B44" s="59">
        <v>352</v>
      </c>
      <c r="C44" s="60" t="s">
        <v>411</v>
      </c>
      <c r="D44" s="57" t="s">
        <v>380</v>
      </c>
      <c r="E44" s="61">
        <v>0.156</v>
      </c>
    </row>
    <row r="45" spans="1:5" s="50" customFormat="1" ht="31.5" x14ac:dyDescent="0.25">
      <c r="A45" s="396">
        <v>33</v>
      </c>
      <c r="B45" s="59">
        <v>353</v>
      </c>
      <c r="C45" s="60" t="s">
        <v>412</v>
      </c>
      <c r="D45" s="57" t="s">
        <v>380</v>
      </c>
      <c r="E45" s="61">
        <v>0.66</v>
      </c>
    </row>
    <row r="46" spans="1:5" s="50" customFormat="1" ht="31.5" x14ac:dyDescent="0.25">
      <c r="A46" s="396">
        <v>34</v>
      </c>
      <c r="B46" s="59">
        <v>355</v>
      </c>
      <c r="C46" s="60" t="s">
        <v>413</v>
      </c>
      <c r="D46" s="57" t="s">
        <v>380</v>
      </c>
      <c r="E46" s="61">
        <v>3.536</v>
      </c>
    </row>
    <row r="47" spans="1:5" s="50" customFormat="1" ht="31.5" x14ac:dyDescent="0.25">
      <c r="A47" s="396">
        <v>35</v>
      </c>
      <c r="B47" s="59">
        <v>356</v>
      </c>
      <c r="C47" s="60" t="s">
        <v>414</v>
      </c>
      <c r="D47" s="57" t="s">
        <v>380</v>
      </c>
      <c r="E47" s="61">
        <v>0.85499999999999998</v>
      </c>
    </row>
    <row r="48" spans="1:5" s="50" customFormat="1" ht="15.75" x14ac:dyDescent="0.25">
      <c r="A48" s="396">
        <v>36</v>
      </c>
      <c r="B48" s="59">
        <v>357</v>
      </c>
      <c r="C48" s="60" t="s">
        <v>415</v>
      </c>
      <c r="D48" s="57" t="s">
        <v>380</v>
      </c>
      <c r="E48" s="61">
        <v>0.33900000000000002</v>
      </c>
    </row>
    <row r="49" spans="1:6" s="50" customFormat="1" ht="31.5" x14ac:dyDescent="0.25">
      <c r="A49" s="396">
        <v>37</v>
      </c>
      <c r="B49" s="59">
        <v>358</v>
      </c>
      <c r="C49" s="60" t="s">
        <v>416</v>
      </c>
      <c r="D49" s="57" t="s">
        <v>380</v>
      </c>
      <c r="E49" s="61">
        <v>0.92300000000000004</v>
      </c>
    </row>
    <row r="50" spans="1:6" s="50" customFormat="1" ht="31.5" x14ac:dyDescent="0.25">
      <c r="A50" s="396">
        <v>38</v>
      </c>
      <c r="B50" s="59">
        <v>359</v>
      </c>
      <c r="C50" s="60" t="s">
        <v>417</v>
      </c>
      <c r="D50" s="57" t="s">
        <v>380</v>
      </c>
      <c r="E50" s="61">
        <v>1.992</v>
      </c>
      <c r="F50" s="50" t="s">
        <v>284</v>
      </c>
    </row>
    <row r="51" spans="1:6" s="50" customFormat="1" ht="31.5" x14ac:dyDescent="0.25">
      <c r="A51" s="396">
        <v>39</v>
      </c>
      <c r="B51" s="59">
        <v>360</v>
      </c>
      <c r="C51" s="60" t="s">
        <v>418</v>
      </c>
      <c r="D51" s="57" t="s">
        <v>380</v>
      </c>
      <c r="E51" s="61">
        <v>2.8919999999999999</v>
      </c>
    </row>
    <row r="52" spans="1:6" s="50" customFormat="1" ht="31.5" x14ac:dyDescent="0.25">
      <c r="A52" s="396">
        <v>40</v>
      </c>
      <c r="B52" s="59">
        <v>363</v>
      </c>
      <c r="C52" s="60" t="s">
        <v>419</v>
      </c>
      <c r="D52" s="57" t="s">
        <v>380</v>
      </c>
      <c r="E52" s="61">
        <v>0.84299999999999997</v>
      </c>
    </row>
    <row r="53" spans="1:6" s="50" customFormat="1" ht="47.25" x14ac:dyDescent="0.25">
      <c r="A53" s="396">
        <v>41</v>
      </c>
      <c r="B53" s="59">
        <v>364</v>
      </c>
      <c r="C53" s="60" t="s">
        <v>420</v>
      </c>
      <c r="D53" s="57" t="s">
        <v>380</v>
      </c>
      <c r="E53" s="61">
        <v>0.65100000000000002</v>
      </c>
    </row>
    <row r="54" spans="1:6" s="50" customFormat="1" ht="31.5" x14ac:dyDescent="0.25">
      <c r="A54" s="396">
        <v>42</v>
      </c>
      <c r="B54" s="59">
        <v>365</v>
      </c>
      <c r="C54" s="60" t="s">
        <v>421</v>
      </c>
      <c r="D54" s="57" t="s">
        <v>380</v>
      </c>
      <c r="E54" s="61">
        <v>0.53</v>
      </c>
    </row>
    <row r="55" spans="1:6" s="50" customFormat="1" ht="31.5" x14ac:dyDescent="0.25">
      <c r="A55" s="396">
        <v>43</v>
      </c>
      <c r="B55" s="59">
        <v>366</v>
      </c>
      <c r="C55" s="60" t="s">
        <v>422</v>
      </c>
      <c r="D55" s="57" t="s">
        <v>380</v>
      </c>
      <c r="E55" s="61">
        <v>0.95399999999999996</v>
      </c>
    </row>
    <row r="56" spans="1:6" s="50" customFormat="1" ht="31.5" x14ac:dyDescent="0.25">
      <c r="A56" s="396">
        <v>44</v>
      </c>
      <c r="B56" s="59">
        <v>367</v>
      </c>
      <c r="C56" s="60" t="s">
        <v>423</v>
      </c>
      <c r="D56" s="57" t="s">
        <v>380</v>
      </c>
      <c r="E56" s="61">
        <v>5.702</v>
      </c>
    </row>
    <row r="57" spans="1:6" s="50" customFormat="1" ht="31.5" x14ac:dyDescent="0.25">
      <c r="A57" s="396">
        <v>45</v>
      </c>
      <c r="B57" s="59">
        <v>368</v>
      </c>
      <c r="C57" s="60" t="s">
        <v>424</v>
      </c>
      <c r="D57" s="57" t="s">
        <v>380</v>
      </c>
      <c r="E57" s="61">
        <v>6.3E-2</v>
      </c>
    </row>
    <row r="58" spans="1:6" s="50" customFormat="1" ht="31.5" x14ac:dyDescent="0.25">
      <c r="A58" s="396">
        <v>46</v>
      </c>
      <c r="B58" s="59">
        <v>369</v>
      </c>
      <c r="C58" s="60" t="s">
        <v>425</v>
      </c>
      <c r="D58" s="57" t="s">
        <v>380</v>
      </c>
      <c r="E58" s="61">
        <v>0.42899999999999999</v>
      </c>
    </row>
    <row r="59" spans="1:6" s="50" customFormat="1" ht="15.75" x14ac:dyDescent="0.25">
      <c r="A59" s="396">
        <v>47</v>
      </c>
      <c r="B59" s="59">
        <v>371</v>
      </c>
      <c r="C59" s="60" t="s">
        <v>426</v>
      </c>
      <c r="D59" s="57" t="s">
        <v>380</v>
      </c>
      <c r="E59" s="61">
        <v>0.33800000000000002</v>
      </c>
    </row>
    <row r="60" spans="1:6" s="50" customFormat="1" ht="31.5" x14ac:dyDescent="0.25">
      <c r="A60" s="396">
        <v>48</v>
      </c>
      <c r="B60" s="59">
        <v>372</v>
      </c>
      <c r="C60" s="60" t="s">
        <v>427</v>
      </c>
      <c r="D60" s="57" t="s">
        <v>380</v>
      </c>
      <c r="E60" s="61">
        <v>0.755</v>
      </c>
    </row>
    <row r="61" spans="1:6" s="50" customFormat="1" ht="31.5" x14ac:dyDescent="0.25">
      <c r="A61" s="396">
        <v>49</v>
      </c>
      <c r="B61" s="59">
        <v>373</v>
      </c>
      <c r="C61" s="60" t="s">
        <v>428</v>
      </c>
      <c r="D61" s="57" t="s">
        <v>380</v>
      </c>
      <c r="E61" s="61">
        <v>0.32100000000000001</v>
      </c>
    </row>
    <row r="62" spans="1:6" s="50" customFormat="1" ht="31.5" x14ac:dyDescent="0.25">
      <c r="A62" s="396">
        <v>50</v>
      </c>
      <c r="B62" s="59">
        <v>374</v>
      </c>
      <c r="C62" s="60" t="s">
        <v>429</v>
      </c>
      <c r="D62" s="57" t="s">
        <v>380</v>
      </c>
      <c r="E62" s="61">
        <v>0.64900000000000002</v>
      </c>
    </row>
    <row r="63" spans="1:6" s="50" customFormat="1" ht="31.5" x14ac:dyDescent="0.25">
      <c r="A63" s="396">
        <v>51</v>
      </c>
      <c r="B63" s="59">
        <v>375</v>
      </c>
      <c r="C63" s="60" t="s">
        <v>430</v>
      </c>
      <c r="D63" s="57" t="s">
        <v>380</v>
      </c>
      <c r="E63" s="61">
        <v>0.46899999999999997</v>
      </c>
    </row>
    <row r="64" spans="1:6" s="50" customFormat="1" ht="31.5" x14ac:dyDescent="0.25">
      <c r="A64" s="396">
        <v>52</v>
      </c>
      <c r="B64" s="59">
        <v>376</v>
      </c>
      <c r="C64" s="60" t="s">
        <v>431</v>
      </c>
      <c r="D64" s="57" t="s">
        <v>380</v>
      </c>
      <c r="E64" s="61">
        <v>0.40400000000000003</v>
      </c>
    </row>
    <row r="65" spans="1:5" s="50" customFormat="1" ht="31.5" x14ac:dyDescent="0.25">
      <c r="A65" s="396">
        <v>53</v>
      </c>
      <c r="B65" s="59">
        <v>377</v>
      </c>
      <c r="C65" s="60" t="s">
        <v>432</v>
      </c>
      <c r="D65" s="57" t="s">
        <v>380</v>
      </c>
      <c r="E65" s="61">
        <v>0.254</v>
      </c>
    </row>
    <row r="66" spans="1:5" s="50" customFormat="1" ht="31.5" x14ac:dyDescent="0.25">
      <c r="A66" s="396">
        <v>54</v>
      </c>
      <c r="B66" s="59">
        <v>378</v>
      </c>
      <c r="C66" s="60" t="s">
        <v>433</v>
      </c>
      <c r="D66" s="57" t="s">
        <v>380</v>
      </c>
      <c r="E66" s="61">
        <v>0.13900000000000001</v>
      </c>
    </row>
    <row r="67" spans="1:5" s="50" customFormat="1" ht="15.75" x14ac:dyDescent="0.25">
      <c r="A67" s="396">
        <v>55</v>
      </c>
      <c r="B67" s="59">
        <v>379</v>
      </c>
      <c r="C67" s="60" t="s">
        <v>434</v>
      </c>
      <c r="D67" s="57" t="s">
        <v>380</v>
      </c>
      <c r="E67" s="61">
        <v>0.23499999999999999</v>
      </c>
    </row>
    <row r="68" spans="1:5" s="50" customFormat="1" ht="15.75" x14ac:dyDescent="0.25">
      <c r="A68" s="396">
        <v>56</v>
      </c>
      <c r="B68" s="59">
        <v>380</v>
      </c>
      <c r="C68" s="60" t="s">
        <v>435</v>
      </c>
      <c r="D68" s="57" t="s">
        <v>380</v>
      </c>
      <c r="E68" s="61">
        <v>0.70399999999999996</v>
      </c>
    </row>
    <row r="69" spans="1:5" s="50" customFormat="1" ht="15.75" x14ac:dyDescent="0.25">
      <c r="A69" s="396">
        <v>57</v>
      </c>
      <c r="B69" s="59">
        <v>381</v>
      </c>
      <c r="C69" s="60" t="s">
        <v>436</v>
      </c>
      <c r="D69" s="57" t="s">
        <v>380</v>
      </c>
      <c r="E69" s="61">
        <v>6.4000000000000001E-2</v>
      </c>
    </row>
    <row r="70" spans="1:5" s="50" customFormat="1" ht="31.5" x14ac:dyDescent="0.25">
      <c r="A70" s="396">
        <v>58</v>
      </c>
      <c r="B70" s="59">
        <v>382</v>
      </c>
      <c r="C70" s="60" t="s">
        <v>437</v>
      </c>
      <c r="D70" s="57" t="s">
        <v>380</v>
      </c>
      <c r="E70" s="61">
        <v>0.20899999999999999</v>
      </c>
    </row>
    <row r="71" spans="1:5" s="50" customFormat="1" ht="15.75" x14ac:dyDescent="0.25">
      <c r="A71" s="396">
        <v>59</v>
      </c>
      <c r="B71" s="59">
        <v>383</v>
      </c>
      <c r="C71" s="60" t="s">
        <v>438</v>
      </c>
      <c r="D71" s="57" t="s">
        <v>380</v>
      </c>
      <c r="E71" s="61">
        <v>1.0129999999999999</v>
      </c>
    </row>
    <row r="72" spans="1:5" s="50" customFormat="1" ht="31.5" x14ac:dyDescent="0.25">
      <c r="A72" s="396">
        <v>60</v>
      </c>
      <c r="B72" s="59">
        <v>384</v>
      </c>
      <c r="C72" s="60" t="s">
        <v>439</v>
      </c>
      <c r="D72" s="57" t="s">
        <v>380</v>
      </c>
      <c r="E72" s="61">
        <v>1.0629999999999999</v>
      </c>
    </row>
    <row r="73" spans="1:5" s="50" customFormat="1" ht="31.5" x14ac:dyDescent="0.25">
      <c r="A73" s="396">
        <v>61</v>
      </c>
      <c r="B73" s="59">
        <v>385</v>
      </c>
      <c r="C73" s="60" t="s">
        <v>440</v>
      </c>
      <c r="D73" s="57" t="s">
        <v>380</v>
      </c>
      <c r="E73" s="61">
        <v>0.374</v>
      </c>
    </row>
    <row r="74" spans="1:5" s="50" customFormat="1" ht="15.75" x14ac:dyDescent="0.25">
      <c r="A74" s="396">
        <v>62</v>
      </c>
      <c r="B74" s="59">
        <v>386</v>
      </c>
      <c r="C74" s="60" t="s">
        <v>441</v>
      </c>
      <c r="D74" s="57" t="s">
        <v>380</v>
      </c>
      <c r="E74" s="61">
        <v>0.71199999999999997</v>
      </c>
    </row>
    <row r="75" spans="1:5" s="50" customFormat="1" ht="31.5" x14ac:dyDescent="0.25">
      <c r="A75" s="396">
        <v>63</v>
      </c>
      <c r="B75" s="59">
        <v>388</v>
      </c>
      <c r="C75" s="60" t="s">
        <v>442</v>
      </c>
      <c r="D75" s="57" t="s">
        <v>380</v>
      </c>
      <c r="E75" s="61">
        <v>0.219</v>
      </c>
    </row>
    <row r="76" spans="1:5" s="50" customFormat="1" ht="31.5" x14ac:dyDescent="0.25">
      <c r="A76" s="396">
        <v>64</v>
      </c>
      <c r="B76" s="59">
        <v>389</v>
      </c>
      <c r="C76" s="60" t="s">
        <v>443</v>
      </c>
      <c r="D76" s="57" t="s">
        <v>380</v>
      </c>
      <c r="E76" s="61">
        <v>0.28499999999999998</v>
      </c>
    </row>
    <row r="77" spans="1:5" s="50" customFormat="1" ht="15.75" x14ac:dyDescent="0.25">
      <c r="A77" s="396">
        <v>65</v>
      </c>
      <c r="B77" s="59">
        <v>390</v>
      </c>
      <c r="C77" s="60" t="s">
        <v>444</v>
      </c>
      <c r="D77" s="57" t="s">
        <v>380</v>
      </c>
      <c r="E77" s="61">
        <v>0.65900000000000003</v>
      </c>
    </row>
    <row r="78" spans="1:5" s="50" customFormat="1" ht="31.5" x14ac:dyDescent="0.25">
      <c r="A78" s="396">
        <v>66</v>
      </c>
      <c r="B78" s="59">
        <v>391</v>
      </c>
      <c r="C78" s="60" t="s">
        <v>445</v>
      </c>
      <c r="D78" s="57" t="s">
        <v>380</v>
      </c>
      <c r="E78" s="61">
        <v>0.41</v>
      </c>
    </row>
    <row r="79" spans="1:5" s="50" customFormat="1" ht="31.5" x14ac:dyDescent="0.25">
      <c r="A79" s="396">
        <v>67</v>
      </c>
      <c r="B79" s="59">
        <v>392</v>
      </c>
      <c r="C79" s="60" t="s">
        <v>446</v>
      </c>
      <c r="D79" s="57" t="s">
        <v>380</v>
      </c>
      <c r="E79" s="61">
        <v>0.152</v>
      </c>
    </row>
    <row r="80" spans="1:5" s="50" customFormat="1" ht="31.5" x14ac:dyDescent="0.25">
      <c r="A80" s="396">
        <v>68</v>
      </c>
      <c r="B80" s="59">
        <v>393</v>
      </c>
      <c r="C80" s="60" t="s">
        <v>447</v>
      </c>
      <c r="D80" s="57" t="s">
        <v>380</v>
      </c>
      <c r="E80" s="61">
        <v>0.70299999999999996</v>
      </c>
    </row>
    <row r="81" spans="1:5" s="50" customFormat="1" ht="15.75" x14ac:dyDescent="0.25">
      <c r="A81" s="396">
        <v>69</v>
      </c>
      <c r="B81" s="59">
        <v>394</v>
      </c>
      <c r="C81" s="60" t="s">
        <v>448</v>
      </c>
      <c r="D81" s="57" t="s">
        <v>380</v>
      </c>
      <c r="E81" s="61">
        <v>0.32400000000000001</v>
      </c>
    </row>
    <row r="82" spans="1:5" s="50" customFormat="1" ht="31.5" x14ac:dyDescent="0.25">
      <c r="A82" s="396">
        <v>70</v>
      </c>
      <c r="B82" s="59">
        <v>395</v>
      </c>
      <c r="C82" s="60" t="s">
        <v>449</v>
      </c>
      <c r="D82" s="57" t="s">
        <v>380</v>
      </c>
      <c r="E82" s="61">
        <v>0.46200000000000002</v>
      </c>
    </row>
    <row r="83" spans="1:5" s="50" customFormat="1" ht="31.5" x14ac:dyDescent="0.25">
      <c r="A83" s="396">
        <v>71</v>
      </c>
      <c r="B83" s="59">
        <v>396</v>
      </c>
      <c r="C83" s="60" t="s">
        <v>450</v>
      </c>
      <c r="D83" s="57" t="s">
        <v>380</v>
      </c>
      <c r="E83" s="61">
        <v>0.25700000000000001</v>
      </c>
    </row>
    <row r="84" spans="1:5" s="50" customFormat="1" ht="31.5" x14ac:dyDescent="0.25">
      <c r="A84" s="396">
        <v>72</v>
      </c>
      <c r="B84" s="59">
        <v>397</v>
      </c>
      <c r="C84" s="60" t="s">
        <v>451</v>
      </c>
      <c r="D84" s="57" t="s">
        <v>380</v>
      </c>
      <c r="E84" s="61">
        <v>8.5000000000000006E-2</v>
      </c>
    </row>
    <row r="85" spans="1:5" s="50" customFormat="1" ht="31.5" x14ac:dyDescent="0.25">
      <c r="A85" s="396">
        <v>73</v>
      </c>
      <c r="B85" s="59">
        <v>398</v>
      </c>
      <c r="C85" s="60" t="s">
        <v>452</v>
      </c>
      <c r="D85" s="57" t="s">
        <v>380</v>
      </c>
      <c r="E85" s="61">
        <v>0.27200000000000002</v>
      </c>
    </row>
    <row r="86" spans="1:5" s="50" customFormat="1" ht="31.5" x14ac:dyDescent="0.25">
      <c r="A86" s="396">
        <v>74</v>
      </c>
      <c r="B86" s="59">
        <v>399</v>
      </c>
      <c r="C86" s="60" t="s">
        <v>453</v>
      </c>
      <c r="D86" s="57" t="s">
        <v>380</v>
      </c>
      <c r="E86" s="61">
        <v>8.8999999999999996E-2</v>
      </c>
    </row>
    <row r="87" spans="1:5" s="50" customFormat="1" ht="15.75" x14ac:dyDescent="0.25">
      <c r="A87" s="396">
        <v>75</v>
      </c>
      <c r="B87" s="59">
        <v>400</v>
      </c>
      <c r="C87" s="60" t="s">
        <v>454</v>
      </c>
      <c r="D87" s="57" t="s">
        <v>380</v>
      </c>
      <c r="E87" s="61">
        <v>0.65600000000000003</v>
      </c>
    </row>
    <row r="88" spans="1:5" s="50" customFormat="1" ht="31.5" x14ac:dyDescent="0.25">
      <c r="A88" s="396">
        <v>76</v>
      </c>
      <c r="B88" s="59">
        <v>402</v>
      </c>
      <c r="C88" s="60" t="s">
        <v>455</v>
      </c>
      <c r="D88" s="57" t="s">
        <v>380</v>
      </c>
      <c r="E88" s="61">
        <v>0.36899999999999999</v>
      </c>
    </row>
    <row r="89" spans="1:5" s="50" customFormat="1" ht="15.75" x14ac:dyDescent="0.25">
      <c r="A89" s="396">
        <v>77</v>
      </c>
      <c r="B89" s="59">
        <v>403</v>
      </c>
      <c r="C89" s="60" t="s">
        <v>456</v>
      </c>
      <c r="D89" s="57" t="s">
        <v>380</v>
      </c>
      <c r="E89" s="61">
        <v>0.182</v>
      </c>
    </row>
    <row r="90" spans="1:5" s="50" customFormat="1" ht="31.5" x14ac:dyDescent="0.25">
      <c r="A90" s="396">
        <v>78</v>
      </c>
      <c r="B90" s="59">
        <v>405</v>
      </c>
      <c r="C90" s="60" t="s">
        <v>457</v>
      </c>
      <c r="D90" s="57" t="s">
        <v>380</v>
      </c>
      <c r="E90" s="61">
        <v>7.1580000000000004</v>
      </c>
    </row>
    <row r="91" spans="1:5" s="50" customFormat="1" ht="31.5" x14ac:dyDescent="0.25">
      <c r="A91" s="396">
        <v>79</v>
      </c>
      <c r="B91" s="59">
        <v>406</v>
      </c>
      <c r="C91" s="60" t="s">
        <v>458</v>
      </c>
      <c r="D91" s="57" t="s">
        <v>380</v>
      </c>
      <c r="E91" s="61">
        <v>3.7839999999999998</v>
      </c>
    </row>
    <row r="92" spans="1:5" s="50" customFormat="1" ht="31.5" x14ac:dyDescent="0.25">
      <c r="A92" s="396">
        <v>80</v>
      </c>
      <c r="B92" s="59">
        <v>407</v>
      </c>
      <c r="C92" s="60" t="s">
        <v>459</v>
      </c>
      <c r="D92" s="57" t="s">
        <v>380</v>
      </c>
      <c r="E92" s="61">
        <v>0.16</v>
      </c>
    </row>
    <row r="93" spans="1:5" s="50" customFormat="1" ht="31.5" x14ac:dyDescent="0.25">
      <c r="A93" s="396">
        <v>81</v>
      </c>
      <c r="B93" s="59">
        <v>408</v>
      </c>
      <c r="C93" s="60" t="s">
        <v>460</v>
      </c>
      <c r="D93" s="57" t="s">
        <v>380</v>
      </c>
      <c r="E93" s="61">
        <v>5.8000000000000003E-2</v>
      </c>
    </row>
    <row r="94" spans="1:5" s="50" customFormat="1" ht="31.5" x14ac:dyDescent="0.25">
      <c r="A94" s="396">
        <v>82</v>
      </c>
      <c r="B94" s="59">
        <v>409</v>
      </c>
      <c r="C94" s="60" t="s">
        <v>461</v>
      </c>
      <c r="D94" s="57" t="s">
        <v>380</v>
      </c>
      <c r="E94" s="61">
        <v>2.7</v>
      </c>
    </row>
    <row r="95" spans="1:5" s="50" customFormat="1" ht="31.5" x14ac:dyDescent="0.25">
      <c r="A95" s="396">
        <v>83</v>
      </c>
      <c r="B95" s="59">
        <v>410</v>
      </c>
      <c r="C95" s="60" t="s">
        <v>462</v>
      </c>
      <c r="D95" s="57" t="s">
        <v>380</v>
      </c>
      <c r="E95" s="61">
        <v>0.26900000000000002</v>
      </c>
    </row>
    <row r="96" spans="1:5" s="50" customFormat="1" ht="47.25" x14ac:dyDescent="0.25">
      <c r="A96" s="396">
        <v>84</v>
      </c>
      <c r="B96" s="59">
        <v>411</v>
      </c>
      <c r="C96" s="60" t="s">
        <v>463</v>
      </c>
      <c r="D96" s="57" t="s">
        <v>380</v>
      </c>
      <c r="E96" s="61">
        <v>0.34100000000000003</v>
      </c>
    </row>
    <row r="97" spans="1:5" s="50" customFormat="1" ht="31.5" x14ac:dyDescent="0.25">
      <c r="A97" s="396">
        <v>85</v>
      </c>
      <c r="B97" s="59">
        <v>413</v>
      </c>
      <c r="C97" s="60" t="s">
        <v>464</v>
      </c>
      <c r="D97" s="57" t="s">
        <v>380</v>
      </c>
      <c r="E97" s="61">
        <v>0.71899999999999997</v>
      </c>
    </row>
    <row r="98" spans="1:5" s="50" customFormat="1" ht="15.75" x14ac:dyDescent="0.25">
      <c r="A98" s="396">
        <v>86</v>
      </c>
      <c r="B98" s="59">
        <v>414</v>
      </c>
      <c r="C98" s="60" t="s">
        <v>465</v>
      </c>
      <c r="D98" s="57" t="s">
        <v>380</v>
      </c>
      <c r="E98" s="61">
        <v>0.48399999999999999</v>
      </c>
    </row>
    <row r="99" spans="1:5" s="50" customFormat="1" ht="31.5" x14ac:dyDescent="0.25">
      <c r="A99" s="396">
        <v>87</v>
      </c>
      <c r="B99" s="59">
        <v>415</v>
      </c>
      <c r="C99" s="60" t="s">
        <v>466</v>
      </c>
      <c r="D99" s="57" t="s">
        <v>380</v>
      </c>
      <c r="E99" s="61">
        <v>0.13500000000000001</v>
      </c>
    </row>
    <row r="100" spans="1:5" s="50" customFormat="1" ht="31.5" x14ac:dyDescent="0.25">
      <c r="A100" s="396">
        <v>88</v>
      </c>
      <c r="B100" s="63">
        <v>416</v>
      </c>
      <c r="C100" s="41" t="s">
        <v>467</v>
      </c>
      <c r="D100" s="57" t="s">
        <v>380</v>
      </c>
      <c r="E100" s="44">
        <v>0.13200000000000001</v>
      </c>
    </row>
    <row r="101" spans="1:5" s="50" customFormat="1" ht="31.5" x14ac:dyDescent="0.25">
      <c r="A101" s="396">
        <v>89</v>
      </c>
      <c r="B101" s="59">
        <v>417</v>
      </c>
      <c r="C101" s="60" t="s">
        <v>468</v>
      </c>
      <c r="D101" s="57" t="s">
        <v>380</v>
      </c>
      <c r="E101" s="61">
        <v>0.64100000000000001</v>
      </c>
    </row>
    <row r="102" spans="1:5" s="50" customFormat="1" ht="31.5" x14ac:dyDescent="0.25">
      <c r="A102" s="396">
        <v>90</v>
      </c>
      <c r="B102" s="59">
        <v>418</v>
      </c>
      <c r="C102" s="60" t="s">
        <v>469</v>
      </c>
      <c r="D102" s="57" t="s">
        <v>380</v>
      </c>
      <c r="E102" s="61">
        <v>0.51500000000000001</v>
      </c>
    </row>
    <row r="103" spans="1:5" s="50" customFormat="1" ht="31.5" x14ac:dyDescent="0.25">
      <c r="A103" s="396">
        <v>91</v>
      </c>
      <c r="B103" s="59">
        <v>419</v>
      </c>
      <c r="C103" s="60" t="s">
        <v>470</v>
      </c>
      <c r="D103" s="57" t="s">
        <v>380</v>
      </c>
      <c r="E103" s="61">
        <v>0.81699999999999995</v>
      </c>
    </row>
    <row r="104" spans="1:5" s="50" customFormat="1" ht="15.75" x14ac:dyDescent="0.25">
      <c r="A104" s="396">
        <v>92</v>
      </c>
      <c r="B104" s="59">
        <v>420</v>
      </c>
      <c r="C104" s="60" t="s">
        <v>471</v>
      </c>
      <c r="D104" s="57" t="s">
        <v>380</v>
      </c>
      <c r="E104" s="61">
        <v>0.74</v>
      </c>
    </row>
    <row r="105" spans="1:5" s="50" customFormat="1" ht="15.75" x14ac:dyDescent="0.25">
      <c r="A105" s="396">
        <v>93</v>
      </c>
      <c r="B105" s="59">
        <v>421</v>
      </c>
      <c r="C105" s="60" t="s">
        <v>472</v>
      </c>
      <c r="D105" s="57" t="s">
        <v>380</v>
      </c>
      <c r="E105" s="61">
        <v>2.4809999999999999</v>
      </c>
    </row>
    <row r="106" spans="1:5" s="50" customFormat="1" ht="15.75" x14ac:dyDescent="0.25">
      <c r="A106" s="396">
        <v>94</v>
      </c>
      <c r="B106" s="59">
        <v>422</v>
      </c>
      <c r="C106" s="60" t="s">
        <v>473</v>
      </c>
      <c r="D106" s="57" t="s">
        <v>380</v>
      </c>
      <c r="E106" s="61">
        <v>4.25</v>
      </c>
    </row>
    <row r="107" spans="1:5" s="50" customFormat="1" ht="31.5" x14ac:dyDescent="0.25">
      <c r="A107" s="396">
        <v>95</v>
      </c>
      <c r="B107" s="59">
        <v>423</v>
      </c>
      <c r="C107" s="60" t="s">
        <v>474</v>
      </c>
      <c r="D107" s="57" t="s">
        <v>380</v>
      </c>
      <c r="E107" s="61">
        <v>2.1720000000000002</v>
      </c>
    </row>
    <row r="108" spans="1:5" s="50" customFormat="1" ht="31.5" x14ac:dyDescent="0.25">
      <c r="A108" s="396">
        <v>96</v>
      </c>
      <c r="B108" s="59">
        <v>424</v>
      </c>
      <c r="C108" s="60" t="s">
        <v>475</v>
      </c>
      <c r="D108" s="57" t="s">
        <v>380</v>
      </c>
      <c r="E108" s="61">
        <v>0.46300000000000002</v>
      </c>
    </row>
    <row r="109" spans="1:5" s="50" customFormat="1" ht="47.25" x14ac:dyDescent="0.25">
      <c r="A109" s="396">
        <v>97</v>
      </c>
      <c r="B109" s="59">
        <v>425</v>
      </c>
      <c r="C109" s="60" t="s">
        <v>476</v>
      </c>
      <c r="D109" s="57" t="s">
        <v>380</v>
      </c>
      <c r="E109" s="61">
        <v>0.28100000000000003</v>
      </c>
    </row>
    <row r="110" spans="1:5" s="50" customFormat="1" ht="31.5" x14ac:dyDescent="0.25">
      <c r="A110" s="396">
        <v>98</v>
      </c>
      <c r="B110" s="59">
        <v>426</v>
      </c>
      <c r="C110" s="60" t="s">
        <v>477</v>
      </c>
      <c r="D110" s="57" t="s">
        <v>380</v>
      </c>
      <c r="E110" s="61">
        <v>0.27300000000000002</v>
      </c>
    </row>
    <row r="111" spans="1:5" s="50" customFormat="1" ht="31.5" x14ac:dyDescent="0.25">
      <c r="A111" s="396">
        <v>99</v>
      </c>
      <c r="B111" s="59">
        <v>427</v>
      </c>
      <c r="C111" s="60" t="s">
        <v>478</v>
      </c>
      <c r="D111" s="57" t="s">
        <v>380</v>
      </c>
      <c r="E111" s="61">
        <v>0.44</v>
      </c>
    </row>
    <row r="112" spans="1:5" s="50" customFormat="1" ht="31.5" x14ac:dyDescent="0.25">
      <c r="A112" s="396">
        <v>100</v>
      </c>
      <c r="B112" s="59">
        <v>428</v>
      </c>
      <c r="C112" s="60" t="s">
        <v>479</v>
      </c>
      <c r="D112" s="57" t="s">
        <v>380</v>
      </c>
      <c r="E112" s="61">
        <v>0.17399999999999999</v>
      </c>
    </row>
    <row r="113" spans="1:5" s="50" customFormat="1" ht="15.75" x14ac:dyDescent="0.25">
      <c r="A113" s="396">
        <v>101</v>
      </c>
      <c r="B113" s="59">
        <v>429</v>
      </c>
      <c r="C113" s="60" t="s">
        <v>480</v>
      </c>
      <c r="D113" s="57" t="s">
        <v>380</v>
      </c>
      <c r="E113" s="61">
        <v>1.44</v>
      </c>
    </row>
    <row r="114" spans="1:5" s="50" customFormat="1" ht="31.5" x14ac:dyDescent="0.25">
      <c r="A114" s="396">
        <v>102</v>
      </c>
      <c r="B114" s="59">
        <v>430</v>
      </c>
      <c r="C114" s="60" t="s">
        <v>481</v>
      </c>
      <c r="D114" s="57" t="s">
        <v>380</v>
      </c>
      <c r="E114" s="61">
        <v>0.32600000000000001</v>
      </c>
    </row>
    <row r="115" spans="1:5" s="50" customFormat="1" ht="31.5" x14ac:dyDescent="0.25">
      <c r="A115" s="396">
        <v>103</v>
      </c>
      <c r="B115" s="59">
        <v>431</v>
      </c>
      <c r="C115" s="60" t="s">
        <v>482</v>
      </c>
      <c r="D115" s="57" t="s">
        <v>380</v>
      </c>
      <c r="E115" s="61">
        <v>0.27200000000000002</v>
      </c>
    </row>
    <row r="116" spans="1:5" s="50" customFormat="1" ht="31.5" x14ac:dyDescent="0.25">
      <c r="A116" s="396">
        <v>104</v>
      </c>
      <c r="B116" s="59">
        <v>432</v>
      </c>
      <c r="C116" s="60" t="s">
        <v>483</v>
      </c>
      <c r="D116" s="57" t="s">
        <v>380</v>
      </c>
      <c r="E116" s="61">
        <v>0.52400000000000002</v>
      </c>
    </row>
    <row r="117" spans="1:5" s="50" customFormat="1" ht="15.75" x14ac:dyDescent="0.25">
      <c r="A117" s="396">
        <v>105</v>
      </c>
      <c r="B117" s="59">
        <v>433</v>
      </c>
      <c r="C117" s="60" t="s">
        <v>484</v>
      </c>
      <c r="D117" s="57" t="s">
        <v>380</v>
      </c>
      <c r="E117" s="61">
        <v>0.15</v>
      </c>
    </row>
    <row r="118" spans="1:5" s="50" customFormat="1" ht="31.5" x14ac:dyDescent="0.25">
      <c r="A118" s="396">
        <v>106</v>
      </c>
      <c r="B118" s="59">
        <v>434</v>
      </c>
      <c r="C118" s="60" t="s">
        <v>485</v>
      </c>
      <c r="D118" s="57" t="s">
        <v>380</v>
      </c>
      <c r="E118" s="61">
        <v>0.13900000000000001</v>
      </c>
    </row>
    <row r="119" spans="1:5" s="50" customFormat="1" ht="31.5" x14ac:dyDescent="0.25">
      <c r="A119" s="396">
        <v>107</v>
      </c>
      <c r="B119" s="59">
        <v>435</v>
      </c>
      <c r="C119" s="60" t="s">
        <v>486</v>
      </c>
      <c r="D119" s="57" t="s">
        <v>380</v>
      </c>
      <c r="E119" s="61">
        <v>0.20200000000000001</v>
      </c>
    </row>
    <row r="120" spans="1:5" s="50" customFormat="1" ht="31.5" x14ac:dyDescent="0.25">
      <c r="A120" s="396">
        <v>108</v>
      </c>
      <c r="B120" s="59">
        <v>436</v>
      </c>
      <c r="C120" s="60" t="s">
        <v>487</v>
      </c>
      <c r="D120" s="57" t="s">
        <v>380</v>
      </c>
      <c r="E120" s="61">
        <v>1.5149999999999999</v>
      </c>
    </row>
    <row r="121" spans="1:5" s="50" customFormat="1" ht="31.5" x14ac:dyDescent="0.25">
      <c r="A121" s="396">
        <v>109</v>
      </c>
      <c r="B121" s="59">
        <v>437</v>
      </c>
      <c r="C121" s="60" t="s">
        <v>488</v>
      </c>
      <c r="D121" s="57" t="s">
        <v>380</v>
      </c>
      <c r="E121" s="61">
        <v>1.1879999999999999</v>
      </c>
    </row>
    <row r="122" spans="1:5" s="50" customFormat="1" ht="15.75" x14ac:dyDescent="0.25">
      <c r="A122" s="396">
        <v>110</v>
      </c>
      <c r="B122" s="59">
        <v>438</v>
      </c>
      <c r="C122" s="60" t="s">
        <v>489</v>
      </c>
      <c r="D122" s="57" t="s">
        <v>380</v>
      </c>
      <c r="E122" s="61">
        <v>1.3919999999999999</v>
      </c>
    </row>
    <row r="123" spans="1:5" s="50" customFormat="1" ht="31.5" x14ac:dyDescent="0.25">
      <c r="A123" s="396">
        <v>111</v>
      </c>
      <c r="B123" s="59">
        <v>439</v>
      </c>
      <c r="C123" s="60" t="s">
        <v>490</v>
      </c>
      <c r="D123" s="57" t="s">
        <v>380</v>
      </c>
      <c r="E123" s="61">
        <v>1.446</v>
      </c>
    </row>
    <row r="124" spans="1:5" s="50" customFormat="1" ht="31.5" x14ac:dyDescent="0.25">
      <c r="A124" s="396">
        <v>112</v>
      </c>
      <c r="B124" s="59">
        <v>440</v>
      </c>
      <c r="C124" s="60" t="s">
        <v>491</v>
      </c>
      <c r="D124" s="57" t="s">
        <v>380</v>
      </c>
      <c r="E124" s="61">
        <v>1.03</v>
      </c>
    </row>
    <row r="125" spans="1:5" s="50" customFormat="1" ht="31.5" x14ac:dyDescent="0.25">
      <c r="A125" s="396">
        <v>113</v>
      </c>
      <c r="B125" s="59">
        <v>441</v>
      </c>
      <c r="C125" s="60" t="s">
        <v>492</v>
      </c>
      <c r="D125" s="57" t="s">
        <v>380</v>
      </c>
      <c r="E125" s="61">
        <v>0.86299999999999999</v>
      </c>
    </row>
    <row r="126" spans="1:5" s="50" customFormat="1" ht="15.75" x14ac:dyDescent="0.25">
      <c r="A126" s="396">
        <v>114</v>
      </c>
      <c r="B126" s="59">
        <v>442</v>
      </c>
      <c r="C126" s="60" t="s">
        <v>493</v>
      </c>
      <c r="D126" s="57" t="s">
        <v>380</v>
      </c>
      <c r="E126" s="61">
        <v>0.23699999999999999</v>
      </c>
    </row>
    <row r="127" spans="1:5" s="50" customFormat="1" ht="15.75" x14ac:dyDescent="0.25">
      <c r="A127" s="396">
        <v>115</v>
      </c>
      <c r="B127" s="59">
        <v>443</v>
      </c>
      <c r="C127" s="60" t="s">
        <v>494</v>
      </c>
      <c r="D127" s="57" t="s">
        <v>380</v>
      </c>
      <c r="E127" s="61">
        <v>0.73399999999999999</v>
      </c>
    </row>
    <row r="128" spans="1:5" s="50" customFormat="1" ht="31.5" x14ac:dyDescent="0.25">
      <c r="A128" s="396">
        <v>116</v>
      </c>
      <c r="B128" s="59">
        <v>444</v>
      </c>
      <c r="C128" s="60" t="s">
        <v>495</v>
      </c>
      <c r="D128" s="57" t="s">
        <v>380</v>
      </c>
      <c r="E128" s="61">
        <v>1.2270000000000001</v>
      </c>
    </row>
    <row r="129" spans="1:5" s="50" customFormat="1" ht="31.5" x14ac:dyDescent="0.25">
      <c r="A129" s="396">
        <v>117</v>
      </c>
      <c r="B129" s="59">
        <v>445</v>
      </c>
      <c r="C129" s="60" t="s">
        <v>496</v>
      </c>
      <c r="D129" s="57" t="s">
        <v>380</v>
      </c>
      <c r="E129" s="61">
        <v>0.61399999999999999</v>
      </c>
    </row>
    <row r="130" spans="1:5" s="50" customFormat="1" ht="31.5" x14ac:dyDescent="0.25">
      <c r="A130" s="396">
        <v>118</v>
      </c>
      <c r="B130" s="59">
        <v>446</v>
      </c>
      <c r="C130" s="60" t="s">
        <v>497</v>
      </c>
      <c r="D130" s="57" t="s">
        <v>380</v>
      </c>
      <c r="E130" s="61">
        <v>0.39700000000000002</v>
      </c>
    </row>
    <row r="131" spans="1:5" s="50" customFormat="1" ht="31.5" x14ac:dyDescent="0.25">
      <c r="A131" s="396">
        <v>119</v>
      </c>
      <c r="B131" s="59">
        <v>447</v>
      </c>
      <c r="C131" s="60" t="s">
        <v>498</v>
      </c>
      <c r="D131" s="57" t="s">
        <v>380</v>
      </c>
      <c r="E131" s="61">
        <v>0.38100000000000001</v>
      </c>
    </row>
    <row r="132" spans="1:5" s="50" customFormat="1" ht="15.75" x14ac:dyDescent="0.25">
      <c r="A132" s="396">
        <v>120</v>
      </c>
      <c r="B132" s="59">
        <v>448</v>
      </c>
      <c r="C132" s="60" t="s">
        <v>499</v>
      </c>
      <c r="D132" s="57" t="s">
        <v>380</v>
      </c>
      <c r="E132" s="61">
        <v>0.39900000000000002</v>
      </c>
    </row>
    <row r="133" spans="1:5" s="50" customFormat="1" ht="31.5" x14ac:dyDescent="0.25">
      <c r="A133" s="396">
        <v>121</v>
      </c>
      <c r="B133" s="59">
        <v>449</v>
      </c>
      <c r="C133" s="60" t="s">
        <v>500</v>
      </c>
      <c r="D133" s="57" t="s">
        <v>380</v>
      </c>
      <c r="E133" s="61">
        <v>0.21</v>
      </c>
    </row>
    <row r="134" spans="1:5" s="50" customFormat="1" ht="15.75" x14ac:dyDescent="0.25">
      <c r="A134" s="396">
        <v>122</v>
      </c>
      <c r="B134" s="59">
        <v>450</v>
      </c>
      <c r="C134" s="60" t="s">
        <v>501</v>
      </c>
      <c r="D134" s="57" t="s">
        <v>380</v>
      </c>
      <c r="E134" s="61">
        <v>0.23</v>
      </c>
    </row>
    <row r="135" spans="1:5" s="50" customFormat="1" ht="31.5" x14ac:dyDescent="0.25">
      <c r="A135" s="396">
        <v>123</v>
      </c>
      <c r="B135" s="59">
        <v>451</v>
      </c>
      <c r="C135" s="60" t="s">
        <v>502</v>
      </c>
      <c r="D135" s="57" t="s">
        <v>380</v>
      </c>
      <c r="E135" s="61">
        <v>1.016</v>
      </c>
    </row>
    <row r="136" spans="1:5" s="50" customFormat="1" ht="15.75" x14ac:dyDescent="0.25">
      <c r="A136" s="396">
        <v>124</v>
      </c>
      <c r="B136" s="59">
        <v>452</v>
      </c>
      <c r="C136" s="60" t="s">
        <v>503</v>
      </c>
      <c r="D136" s="57" t="s">
        <v>380</v>
      </c>
      <c r="E136" s="61">
        <v>0.57299999999999995</v>
      </c>
    </row>
    <row r="137" spans="1:5" s="50" customFormat="1" ht="31.5" x14ac:dyDescent="0.25">
      <c r="A137" s="396">
        <v>125</v>
      </c>
      <c r="B137" s="59">
        <v>453</v>
      </c>
      <c r="C137" s="60" t="s">
        <v>504</v>
      </c>
      <c r="D137" s="57" t="s">
        <v>380</v>
      </c>
      <c r="E137" s="61">
        <v>1.252</v>
      </c>
    </row>
    <row r="138" spans="1:5" s="50" customFormat="1" ht="31.5" x14ac:dyDescent="0.25">
      <c r="A138" s="396">
        <v>126</v>
      </c>
      <c r="B138" s="59">
        <v>455</v>
      </c>
      <c r="C138" s="60" t="s">
        <v>505</v>
      </c>
      <c r="D138" s="57" t="s">
        <v>380</v>
      </c>
      <c r="E138" s="61">
        <v>5.1999999999999998E-2</v>
      </c>
    </row>
    <row r="139" spans="1:5" s="50" customFormat="1" ht="15.75" x14ac:dyDescent="0.25">
      <c r="A139" s="396">
        <v>127</v>
      </c>
      <c r="B139" s="59">
        <v>456</v>
      </c>
      <c r="C139" s="60" t="s">
        <v>506</v>
      </c>
      <c r="D139" s="57" t="s">
        <v>380</v>
      </c>
      <c r="E139" s="61">
        <v>0.20699999999999999</v>
      </c>
    </row>
    <row r="140" spans="1:5" s="50" customFormat="1" ht="15.75" x14ac:dyDescent="0.25">
      <c r="A140" s="396">
        <v>128</v>
      </c>
      <c r="B140" s="59">
        <v>457</v>
      </c>
      <c r="C140" s="60" t="s">
        <v>507</v>
      </c>
      <c r="D140" s="57" t="s">
        <v>380</v>
      </c>
      <c r="E140" s="61">
        <v>0.20100000000000001</v>
      </c>
    </row>
    <row r="141" spans="1:5" s="50" customFormat="1" ht="31.5" x14ac:dyDescent="0.25">
      <c r="A141" s="396">
        <v>129</v>
      </c>
      <c r="B141" s="59">
        <v>458</v>
      </c>
      <c r="C141" s="60" t="s">
        <v>508</v>
      </c>
      <c r="D141" s="57" t="s">
        <v>380</v>
      </c>
      <c r="E141" s="61">
        <v>0.82699999999999996</v>
      </c>
    </row>
    <row r="142" spans="1:5" s="50" customFormat="1" ht="31.5" x14ac:dyDescent="0.25">
      <c r="A142" s="396">
        <v>130</v>
      </c>
      <c r="B142" s="59">
        <v>459</v>
      </c>
      <c r="C142" s="60" t="s">
        <v>509</v>
      </c>
      <c r="D142" s="57" t="s">
        <v>380</v>
      </c>
      <c r="E142" s="61">
        <v>0.222</v>
      </c>
    </row>
    <row r="143" spans="1:5" s="50" customFormat="1" ht="15.75" x14ac:dyDescent="0.25">
      <c r="A143" s="396">
        <v>131</v>
      </c>
      <c r="B143" s="59">
        <v>460</v>
      </c>
      <c r="C143" s="60" t="s">
        <v>510</v>
      </c>
      <c r="D143" s="57" t="s">
        <v>380</v>
      </c>
      <c r="E143" s="61">
        <v>0.32900000000000001</v>
      </c>
    </row>
    <row r="144" spans="1:5" s="50" customFormat="1" ht="31.5" x14ac:dyDescent="0.25">
      <c r="A144" s="396">
        <v>132</v>
      </c>
      <c r="B144" s="59">
        <v>461</v>
      </c>
      <c r="C144" s="60" t="s">
        <v>511</v>
      </c>
      <c r="D144" s="57" t="s">
        <v>380</v>
      </c>
      <c r="E144" s="61">
        <v>7.8E-2</v>
      </c>
    </row>
    <row r="145" spans="1:5" s="50" customFormat="1" ht="31.5" x14ac:dyDescent="0.25">
      <c r="A145" s="396">
        <v>133</v>
      </c>
      <c r="B145" s="59">
        <v>462</v>
      </c>
      <c r="C145" s="60" t="s">
        <v>512</v>
      </c>
      <c r="D145" s="57" t="s">
        <v>380</v>
      </c>
      <c r="E145" s="61">
        <v>0.41</v>
      </c>
    </row>
    <row r="146" spans="1:5" s="50" customFormat="1" ht="31.5" x14ac:dyDescent="0.25">
      <c r="A146" s="396">
        <v>134</v>
      </c>
      <c r="B146" s="59">
        <v>463</v>
      </c>
      <c r="C146" s="60" t="s">
        <v>513</v>
      </c>
      <c r="D146" s="57" t="s">
        <v>380</v>
      </c>
      <c r="E146" s="61">
        <v>8.7999999999999995E-2</v>
      </c>
    </row>
    <row r="147" spans="1:5" s="50" customFormat="1" ht="31.5" x14ac:dyDescent="0.25">
      <c r="A147" s="396">
        <v>135</v>
      </c>
      <c r="B147" s="59">
        <v>464</v>
      </c>
      <c r="C147" s="60" t="s">
        <v>514</v>
      </c>
      <c r="D147" s="57" t="s">
        <v>380</v>
      </c>
      <c r="E147" s="61">
        <v>0.13800000000000001</v>
      </c>
    </row>
    <row r="148" spans="1:5" s="50" customFormat="1" ht="31.5" x14ac:dyDescent="0.25">
      <c r="A148" s="396">
        <v>136</v>
      </c>
      <c r="B148" s="59">
        <v>465</v>
      </c>
      <c r="C148" s="60" t="s">
        <v>515</v>
      </c>
      <c r="D148" s="57" t="s">
        <v>380</v>
      </c>
      <c r="E148" s="61">
        <v>5.8999999999999997E-2</v>
      </c>
    </row>
    <row r="149" spans="1:5" s="50" customFormat="1" ht="31.5" x14ac:dyDescent="0.25">
      <c r="A149" s="396">
        <v>137</v>
      </c>
      <c r="B149" s="59">
        <v>466</v>
      </c>
      <c r="C149" s="60" t="s">
        <v>516</v>
      </c>
      <c r="D149" s="57" t="s">
        <v>380</v>
      </c>
      <c r="E149" s="61">
        <v>0.224</v>
      </c>
    </row>
    <row r="150" spans="1:5" s="50" customFormat="1" ht="31.5" x14ac:dyDescent="0.25">
      <c r="A150" s="396">
        <v>138</v>
      </c>
      <c r="B150" s="59">
        <v>467</v>
      </c>
      <c r="C150" s="60" t="s">
        <v>517</v>
      </c>
      <c r="D150" s="57" t="s">
        <v>380</v>
      </c>
      <c r="E150" s="61">
        <v>0.59199999999999997</v>
      </c>
    </row>
    <row r="151" spans="1:5" s="50" customFormat="1" ht="31.5" x14ac:dyDescent="0.25">
      <c r="A151" s="396">
        <v>139</v>
      </c>
      <c r="B151" s="59">
        <v>468</v>
      </c>
      <c r="C151" s="60" t="s">
        <v>518</v>
      </c>
      <c r="D151" s="57" t="s">
        <v>380</v>
      </c>
      <c r="E151" s="61">
        <v>0.20499999999999999</v>
      </c>
    </row>
    <row r="152" spans="1:5" s="50" customFormat="1" ht="47.25" x14ac:dyDescent="0.25">
      <c r="A152" s="396">
        <v>140</v>
      </c>
      <c r="B152" s="59">
        <v>469</v>
      </c>
      <c r="C152" s="60" t="s">
        <v>519</v>
      </c>
      <c r="D152" s="57" t="s">
        <v>380</v>
      </c>
      <c r="E152" s="61">
        <v>0.158</v>
      </c>
    </row>
    <row r="153" spans="1:5" s="50" customFormat="1" ht="47.25" x14ac:dyDescent="0.25">
      <c r="A153" s="396">
        <v>141</v>
      </c>
      <c r="B153" s="59">
        <v>470</v>
      </c>
      <c r="C153" s="60" t="s">
        <v>520</v>
      </c>
      <c r="D153" s="57" t="s">
        <v>380</v>
      </c>
      <c r="E153" s="61">
        <v>0.115</v>
      </c>
    </row>
    <row r="154" spans="1:5" s="50" customFormat="1" ht="15.75" x14ac:dyDescent="0.25">
      <c r="A154" s="396">
        <v>142</v>
      </c>
      <c r="B154" s="59">
        <v>471</v>
      </c>
      <c r="C154" s="60" t="s">
        <v>521</v>
      </c>
      <c r="D154" s="57" t="s">
        <v>380</v>
      </c>
      <c r="E154" s="61">
        <v>0.46500000000000002</v>
      </c>
    </row>
    <row r="155" spans="1:5" s="50" customFormat="1" ht="15.75" x14ac:dyDescent="0.25">
      <c r="A155" s="396">
        <v>143</v>
      </c>
      <c r="B155" s="59">
        <v>472</v>
      </c>
      <c r="C155" s="60" t="s">
        <v>522</v>
      </c>
      <c r="D155" s="57" t="s">
        <v>380</v>
      </c>
      <c r="E155" s="61">
        <v>0.17899999999999999</v>
      </c>
    </row>
    <row r="156" spans="1:5" s="50" customFormat="1" ht="15.75" x14ac:dyDescent="0.25">
      <c r="A156" s="396">
        <v>144</v>
      </c>
      <c r="B156" s="59">
        <v>473</v>
      </c>
      <c r="C156" s="60" t="s">
        <v>523</v>
      </c>
      <c r="D156" s="57" t="s">
        <v>380</v>
      </c>
      <c r="E156" s="61">
        <v>0.40899999999999997</v>
      </c>
    </row>
    <row r="157" spans="1:5" s="50" customFormat="1" ht="31.5" x14ac:dyDescent="0.25">
      <c r="A157" s="396">
        <v>145</v>
      </c>
      <c r="B157" s="59">
        <v>474</v>
      </c>
      <c r="C157" s="60" t="s">
        <v>524</v>
      </c>
      <c r="D157" s="57" t="s">
        <v>380</v>
      </c>
      <c r="E157" s="61">
        <v>2.8140000000000001</v>
      </c>
    </row>
    <row r="158" spans="1:5" s="50" customFormat="1" ht="31.5" x14ac:dyDescent="0.25">
      <c r="A158" s="396">
        <v>146</v>
      </c>
      <c r="B158" s="59">
        <v>475</v>
      </c>
      <c r="C158" s="60" t="s">
        <v>525</v>
      </c>
      <c r="D158" s="57" t="s">
        <v>380</v>
      </c>
      <c r="E158" s="61">
        <v>0.12</v>
      </c>
    </row>
    <row r="159" spans="1:5" s="50" customFormat="1" ht="31.5" x14ac:dyDescent="0.25">
      <c r="A159" s="396">
        <v>147</v>
      </c>
      <c r="B159" s="59">
        <v>476</v>
      </c>
      <c r="C159" s="60" t="s">
        <v>526</v>
      </c>
      <c r="D159" s="57" t="s">
        <v>380</v>
      </c>
      <c r="E159" s="61">
        <v>0.36899999999999999</v>
      </c>
    </row>
    <row r="160" spans="1:5" s="50" customFormat="1" ht="47.25" x14ac:dyDescent="0.25">
      <c r="A160" s="396">
        <v>148</v>
      </c>
      <c r="B160" s="59">
        <v>477</v>
      </c>
      <c r="C160" s="60" t="s">
        <v>527</v>
      </c>
      <c r="D160" s="57" t="s">
        <v>380</v>
      </c>
      <c r="E160" s="61">
        <v>1.601</v>
      </c>
    </row>
    <row r="161" spans="1:5" s="50" customFormat="1" ht="31.5" x14ac:dyDescent="0.25">
      <c r="A161" s="396">
        <v>149</v>
      </c>
      <c r="B161" s="59">
        <v>478</v>
      </c>
      <c r="C161" s="60" t="s">
        <v>528</v>
      </c>
      <c r="D161" s="57" t="s">
        <v>380</v>
      </c>
      <c r="E161" s="61">
        <v>4.1150000000000002</v>
      </c>
    </row>
    <row r="162" spans="1:5" s="50" customFormat="1" ht="31.5" x14ac:dyDescent="0.25">
      <c r="A162" s="396">
        <v>150</v>
      </c>
      <c r="B162" s="59">
        <v>479</v>
      </c>
      <c r="C162" s="60" t="s">
        <v>529</v>
      </c>
      <c r="D162" s="57" t="s">
        <v>380</v>
      </c>
      <c r="E162" s="61">
        <v>0.441</v>
      </c>
    </row>
    <row r="163" spans="1:5" s="50" customFormat="1" ht="31.5" x14ac:dyDescent="0.25">
      <c r="A163" s="396">
        <v>151</v>
      </c>
      <c r="B163" s="59">
        <v>481</v>
      </c>
      <c r="C163" s="60" t="s">
        <v>530</v>
      </c>
      <c r="D163" s="57" t="s">
        <v>380</v>
      </c>
      <c r="E163" s="61">
        <v>0.11799999999999999</v>
      </c>
    </row>
    <row r="164" spans="1:5" s="50" customFormat="1" ht="31.5" x14ac:dyDescent="0.25">
      <c r="A164" s="396">
        <v>152</v>
      </c>
      <c r="B164" s="59">
        <v>482</v>
      </c>
      <c r="C164" s="60" t="s">
        <v>531</v>
      </c>
      <c r="D164" s="57" t="s">
        <v>380</v>
      </c>
      <c r="E164" s="61">
        <v>0.56899999999999995</v>
      </c>
    </row>
    <row r="165" spans="1:5" s="50" customFormat="1" ht="15.75" x14ac:dyDescent="0.25">
      <c r="A165" s="396">
        <v>153</v>
      </c>
      <c r="B165" s="59">
        <v>483</v>
      </c>
      <c r="C165" s="60" t="s">
        <v>532</v>
      </c>
      <c r="D165" s="57" t="s">
        <v>380</v>
      </c>
      <c r="E165" s="61">
        <v>0.60399999999999998</v>
      </c>
    </row>
    <row r="166" spans="1:5" s="50" customFormat="1" ht="31.5" x14ac:dyDescent="0.25">
      <c r="A166" s="396">
        <v>154</v>
      </c>
      <c r="B166" s="59">
        <v>484</v>
      </c>
      <c r="C166" s="60" t="s">
        <v>533</v>
      </c>
      <c r="D166" s="57" t="s">
        <v>380</v>
      </c>
      <c r="E166" s="61">
        <v>0.26200000000000001</v>
      </c>
    </row>
    <row r="167" spans="1:5" s="50" customFormat="1" ht="31.5" x14ac:dyDescent="0.25">
      <c r="A167" s="396">
        <v>155</v>
      </c>
      <c r="B167" s="59">
        <v>485</v>
      </c>
      <c r="C167" s="60" t="s">
        <v>534</v>
      </c>
      <c r="D167" s="57" t="s">
        <v>380</v>
      </c>
      <c r="E167" s="488">
        <v>11.817</v>
      </c>
    </row>
    <row r="168" spans="1:5" s="50" customFormat="1" ht="31.5" x14ac:dyDescent="0.25">
      <c r="A168" s="396">
        <v>156</v>
      </c>
      <c r="B168" s="59">
        <v>486</v>
      </c>
      <c r="C168" s="60" t="s">
        <v>535</v>
      </c>
      <c r="D168" s="57" t="s">
        <v>380</v>
      </c>
      <c r="E168" s="61">
        <v>0.56399999999999995</v>
      </c>
    </row>
    <row r="169" spans="1:5" s="50" customFormat="1" ht="31.5" x14ac:dyDescent="0.25">
      <c r="A169" s="396">
        <v>157</v>
      </c>
      <c r="B169" s="59">
        <v>487</v>
      </c>
      <c r="C169" s="60" t="s">
        <v>536</v>
      </c>
      <c r="D169" s="57" t="s">
        <v>380</v>
      </c>
      <c r="E169" s="61">
        <v>0.36</v>
      </c>
    </row>
    <row r="170" spans="1:5" s="50" customFormat="1" ht="31.5" x14ac:dyDescent="0.25">
      <c r="A170" s="396">
        <v>158</v>
      </c>
      <c r="B170" s="59">
        <v>488</v>
      </c>
      <c r="C170" s="60" t="s">
        <v>537</v>
      </c>
      <c r="D170" s="57" t="s">
        <v>380</v>
      </c>
      <c r="E170" s="61">
        <v>0.109</v>
      </c>
    </row>
    <row r="171" spans="1:5" s="50" customFormat="1" ht="31.5" x14ac:dyDescent="0.25">
      <c r="A171" s="396">
        <v>159</v>
      </c>
      <c r="B171" s="59">
        <v>489</v>
      </c>
      <c r="C171" s="60" t="s">
        <v>538</v>
      </c>
      <c r="D171" s="57" t="s">
        <v>380</v>
      </c>
      <c r="E171" s="61">
        <v>1.028</v>
      </c>
    </row>
    <row r="172" spans="1:5" s="50" customFormat="1" ht="15.75" x14ac:dyDescent="0.25">
      <c r="A172" s="396">
        <v>160</v>
      </c>
      <c r="B172" s="59">
        <v>490</v>
      </c>
      <c r="C172" s="60" t="s">
        <v>539</v>
      </c>
      <c r="D172" s="57" t="s">
        <v>380</v>
      </c>
      <c r="E172" s="61">
        <v>0.33800000000000002</v>
      </c>
    </row>
    <row r="173" spans="1:5" s="50" customFormat="1" ht="31.5" x14ac:dyDescent="0.25">
      <c r="A173" s="396">
        <v>161</v>
      </c>
      <c r="B173" s="59">
        <v>491</v>
      </c>
      <c r="C173" s="60" t="s">
        <v>540</v>
      </c>
      <c r="D173" s="57" t="s">
        <v>380</v>
      </c>
      <c r="E173" s="61">
        <v>1.9470000000000001</v>
      </c>
    </row>
    <row r="174" spans="1:5" s="50" customFormat="1" ht="31.5" x14ac:dyDescent="0.25">
      <c r="A174" s="396">
        <v>162</v>
      </c>
      <c r="B174" s="59">
        <v>492</v>
      </c>
      <c r="C174" s="60" t="s">
        <v>541</v>
      </c>
      <c r="D174" s="57" t="s">
        <v>380</v>
      </c>
      <c r="E174" s="61">
        <v>1.2450000000000001</v>
      </c>
    </row>
    <row r="175" spans="1:5" s="50" customFormat="1" ht="31.5" x14ac:dyDescent="0.25">
      <c r="A175" s="396">
        <v>163</v>
      </c>
      <c r="B175" s="59">
        <v>493</v>
      </c>
      <c r="C175" s="60" t="s">
        <v>542</v>
      </c>
      <c r="D175" s="57" t="s">
        <v>380</v>
      </c>
      <c r="E175" s="61">
        <v>1.0669999999999999</v>
      </c>
    </row>
    <row r="176" spans="1:5" s="50" customFormat="1" ht="31.5" x14ac:dyDescent="0.25">
      <c r="A176" s="396">
        <v>164</v>
      </c>
      <c r="B176" s="59">
        <v>494</v>
      </c>
      <c r="C176" s="60" t="s">
        <v>543</v>
      </c>
      <c r="D176" s="57" t="s">
        <v>380</v>
      </c>
      <c r="E176" s="61">
        <v>1.246</v>
      </c>
    </row>
    <row r="177" spans="1:5" s="50" customFormat="1" ht="31.5" x14ac:dyDescent="0.25">
      <c r="A177" s="396">
        <v>165</v>
      </c>
      <c r="B177" s="59">
        <v>495</v>
      </c>
      <c r="C177" s="60" t="s">
        <v>544</v>
      </c>
      <c r="D177" s="57" t="s">
        <v>380</v>
      </c>
      <c r="E177" s="61">
        <v>1.5369999999999999</v>
      </c>
    </row>
    <row r="178" spans="1:5" s="50" customFormat="1" ht="31.5" x14ac:dyDescent="0.25">
      <c r="A178" s="396">
        <v>166</v>
      </c>
      <c r="B178" s="59">
        <v>496</v>
      </c>
      <c r="C178" s="60" t="s">
        <v>545</v>
      </c>
      <c r="D178" s="57" t="s">
        <v>380</v>
      </c>
      <c r="E178" s="61">
        <v>1.0960000000000001</v>
      </c>
    </row>
    <row r="179" spans="1:5" s="50" customFormat="1" ht="31.5" x14ac:dyDescent="0.25">
      <c r="A179" s="396">
        <v>167</v>
      </c>
      <c r="B179" s="59">
        <v>497</v>
      </c>
      <c r="C179" s="60" t="s">
        <v>546</v>
      </c>
      <c r="D179" s="57" t="s">
        <v>380</v>
      </c>
      <c r="E179" s="61">
        <v>0.751</v>
      </c>
    </row>
    <row r="180" spans="1:5" s="50" customFormat="1" ht="31.5" x14ac:dyDescent="0.25">
      <c r="A180" s="396">
        <v>168</v>
      </c>
      <c r="B180" s="59">
        <v>498</v>
      </c>
      <c r="C180" s="60" t="s">
        <v>547</v>
      </c>
      <c r="D180" s="57" t="s">
        <v>380</v>
      </c>
      <c r="E180" s="61">
        <v>1.0820000000000001</v>
      </c>
    </row>
    <row r="181" spans="1:5" s="50" customFormat="1" ht="31.5" x14ac:dyDescent="0.25">
      <c r="A181" s="396">
        <v>169</v>
      </c>
      <c r="B181" s="59">
        <v>499</v>
      </c>
      <c r="C181" s="60" t="s">
        <v>548</v>
      </c>
      <c r="D181" s="57" t="s">
        <v>380</v>
      </c>
      <c r="E181" s="61">
        <v>0.435</v>
      </c>
    </row>
    <row r="182" spans="1:5" s="50" customFormat="1" ht="15.75" x14ac:dyDescent="0.25">
      <c r="A182" s="396">
        <v>170</v>
      </c>
      <c r="B182" s="59">
        <v>500</v>
      </c>
      <c r="C182" s="60" t="s">
        <v>549</v>
      </c>
      <c r="D182" s="57" t="s">
        <v>380</v>
      </c>
      <c r="E182" s="61">
        <v>0.45</v>
      </c>
    </row>
    <row r="183" spans="1:5" s="50" customFormat="1" ht="31.5" x14ac:dyDescent="0.25">
      <c r="A183" s="396">
        <v>171</v>
      </c>
      <c r="B183" s="59">
        <v>501</v>
      </c>
      <c r="C183" s="60" t="s">
        <v>550</v>
      </c>
      <c r="D183" s="57" t="s">
        <v>380</v>
      </c>
      <c r="E183" s="61">
        <v>1.768</v>
      </c>
    </row>
    <row r="184" spans="1:5" s="50" customFormat="1" ht="31.5" x14ac:dyDescent="0.25">
      <c r="A184" s="396">
        <v>172</v>
      </c>
      <c r="B184" s="59">
        <v>502</v>
      </c>
      <c r="C184" s="60" t="s">
        <v>551</v>
      </c>
      <c r="D184" s="57" t="s">
        <v>380</v>
      </c>
      <c r="E184" s="61">
        <v>0.155</v>
      </c>
    </row>
    <row r="185" spans="1:5" s="50" customFormat="1" ht="31.5" x14ac:dyDescent="0.25">
      <c r="A185" s="396">
        <v>173</v>
      </c>
      <c r="B185" s="59">
        <v>503</v>
      </c>
      <c r="C185" s="60" t="s">
        <v>552</v>
      </c>
      <c r="D185" s="57" t="s">
        <v>380</v>
      </c>
      <c r="E185" s="61">
        <v>1.613</v>
      </c>
    </row>
    <row r="186" spans="1:5" s="50" customFormat="1" ht="31.5" x14ac:dyDescent="0.25">
      <c r="A186" s="396">
        <v>174</v>
      </c>
      <c r="B186" s="59">
        <v>504</v>
      </c>
      <c r="C186" s="60" t="s">
        <v>553</v>
      </c>
      <c r="D186" s="57" t="s">
        <v>380</v>
      </c>
      <c r="E186" s="61">
        <v>0.28100000000000003</v>
      </c>
    </row>
    <row r="187" spans="1:5" s="50" customFormat="1" ht="15.75" x14ac:dyDescent="0.25">
      <c r="A187" s="396">
        <v>175</v>
      </c>
      <c r="B187" s="59">
        <v>505</v>
      </c>
      <c r="C187" s="60" t="s">
        <v>554</v>
      </c>
      <c r="D187" s="57" t="s">
        <v>380</v>
      </c>
      <c r="E187" s="61">
        <v>0.441</v>
      </c>
    </row>
    <row r="188" spans="1:5" s="50" customFormat="1" ht="31.5" x14ac:dyDescent="0.25">
      <c r="A188" s="396">
        <v>176</v>
      </c>
      <c r="B188" s="59">
        <v>506</v>
      </c>
      <c r="C188" s="60" t="s">
        <v>555</v>
      </c>
      <c r="D188" s="57" t="s">
        <v>380</v>
      </c>
      <c r="E188" s="61">
        <v>2.9849999999999999</v>
      </c>
    </row>
    <row r="189" spans="1:5" s="50" customFormat="1" ht="15.75" x14ac:dyDescent="0.25">
      <c r="A189" s="396">
        <v>177</v>
      </c>
      <c r="B189" s="59">
        <v>507</v>
      </c>
      <c r="C189" s="60" t="s">
        <v>556</v>
      </c>
      <c r="D189" s="57" t="s">
        <v>380</v>
      </c>
      <c r="E189" s="61">
        <v>1.351</v>
      </c>
    </row>
    <row r="190" spans="1:5" s="50" customFormat="1" ht="31.5" x14ac:dyDescent="0.25">
      <c r="A190" s="396">
        <v>178</v>
      </c>
      <c r="B190" s="59">
        <v>508</v>
      </c>
      <c r="C190" s="60" t="s">
        <v>557</v>
      </c>
      <c r="D190" s="57" t="s">
        <v>380</v>
      </c>
      <c r="E190" s="61">
        <v>0.23</v>
      </c>
    </row>
    <row r="191" spans="1:5" s="50" customFormat="1" ht="15.75" x14ac:dyDescent="0.25">
      <c r="A191" s="396">
        <v>179</v>
      </c>
      <c r="B191" s="59">
        <v>513</v>
      </c>
      <c r="C191" s="60" t="s">
        <v>558</v>
      </c>
      <c r="D191" s="57" t="s">
        <v>380</v>
      </c>
      <c r="E191" s="559">
        <f>0.602+0.884</f>
        <v>1.486</v>
      </c>
    </row>
    <row r="192" spans="1:5" s="50" customFormat="1" ht="31.5" x14ac:dyDescent="0.25">
      <c r="A192" s="396">
        <v>180</v>
      </c>
      <c r="B192" s="59">
        <v>514</v>
      </c>
      <c r="C192" s="60" t="s">
        <v>559</v>
      </c>
      <c r="D192" s="57" t="s">
        <v>380</v>
      </c>
      <c r="E192" s="560"/>
    </row>
    <row r="193" spans="1:5" s="50" customFormat="1" ht="31.5" x14ac:dyDescent="0.25">
      <c r="A193" s="396">
        <v>181</v>
      </c>
      <c r="B193" s="59">
        <v>515</v>
      </c>
      <c r="C193" s="60" t="s">
        <v>560</v>
      </c>
      <c r="D193" s="57" t="s">
        <v>380</v>
      </c>
      <c r="E193" s="61">
        <v>0.46500000000000002</v>
      </c>
    </row>
    <row r="194" spans="1:5" s="50" customFormat="1" ht="31.5" x14ac:dyDescent="0.25">
      <c r="A194" s="396">
        <v>182</v>
      </c>
      <c r="B194" s="59">
        <v>516</v>
      </c>
      <c r="C194" s="60" t="s">
        <v>561</v>
      </c>
      <c r="D194" s="57" t="s">
        <v>380</v>
      </c>
      <c r="E194" s="61">
        <v>0.34</v>
      </c>
    </row>
    <row r="195" spans="1:5" s="50" customFormat="1" ht="31.5" x14ac:dyDescent="0.25">
      <c r="A195" s="396">
        <v>183</v>
      </c>
      <c r="B195" s="59">
        <v>517</v>
      </c>
      <c r="C195" s="60" t="s">
        <v>562</v>
      </c>
      <c r="D195" s="57" t="s">
        <v>380</v>
      </c>
      <c r="E195" s="61">
        <v>1.9590000000000001</v>
      </c>
    </row>
    <row r="196" spans="1:5" s="50" customFormat="1" ht="31.5" x14ac:dyDescent="0.25">
      <c r="A196" s="396">
        <v>184</v>
      </c>
      <c r="B196" s="59">
        <v>518</v>
      </c>
      <c r="C196" s="60" t="s">
        <v>563</v>
      </c>
      <c r="D196" s="57" t="s">
        <v>380</v>
      </c>
      <c r="E196" s="61">
        <v>0.61699999999999999</v>
      </c>
    </row>
    <row r="197" spans="1:5" s="50" customFormat="1" ht="31.5" x14ac:dyDescent="0.25">
      <c r="A197" s="396">
        <v>185</v>
      </c>
      <c r="B197" s="59">
        <v>519</v>
      </c>
      <c r="C197" s="60" t="s">
        <v>564</v>
      </c>
      <c r="D197" s="57" t="s">
        <v>380</v>
      </c>
      <c r="E197" s="61">
        <v>1.103</v>
      </c>
    </row>
    <row r="198" spans="1:5" s="50" customFormat="1" ht="31.5" x14ac:dyDescent="0.25">
      <c r="A198" s="396">
        <v>186</v>
      </c>
      <c r="B198" s="59">
        <v>520</v>
      </c>
      <c r="C198" s="60" t="s">
        <v>565</v>
      </c>
      <c r="D198" s="57" t="s">
        <v>380</v>
      </c>
      <c r="E198" s="61">
        <v>1.21</v>
      </c>
    </row>
    <row r="199" spans="1:5" s="50" customFormat="1" ht="15.75" x14ac:dyDescent="0.25">
      <c r="A199" s="396">
        <v>187</v>
      </c>
      <c r="B199" s="59">
        <v>521</v>
      </c>
      <c r="C199" s="60" t="s">
        <v>566</v>
      </c>
      <c r="D199" s="57" t="s">
        <v>380</v>
      </c>
      <c r="E199" s="61">
        <v>0.57399999999999995</v>
      </c>
    </row>
    <row r="200" spans="1:5" s="50" customFormat="1" ht="31.5" x14ac:dyDescent="0.25">
      <c r="A200" s="396">
        <v>188</v>
      </c>
      <c r="B200" s="59">
        <v>522</v>
      </c>
      <c r="C200" s="60" t="s">
        <v>567</v>
      </c>
      <c r="D200" s="57" t="s">
        <v>380</v>
      </c>
      <c r="E200" s="61">
        <v>0.23100000000000001</v>
      </c>
    </row>
    <row r="201" spans="1:5" s="50" customFormat="1" ht="31.5" x14ac:dyDescent="0.25">
      <c r="A201" s="396">
        <v>189</v>
      </c>
      <c r="B201" s="59">
        <v>523</v>
      </c>
      <c r="C201" s="60" t="s">
        <v>568</v>
      </c>
      <c r="D201" s="57" t="s">
        <v>380</v>
      </c>
      <c r="E201" s="61">
        <v>4.2000000000000003E-2</v>
      </c>
    </row>
    <row r="202" spans="1:5" s="50" customFormat="1" ht="15.75" x14ac:dyDescent="0.25">
      <c r="A202" s="396">
        <v>190</v>
      </c>
      <c r="B202" s="59">
        <v>524</v>
      </c>
      <c r="C202" s="60" t="s">
        <v>569</v>
      </c>
      <c r="D202" s="57" t="s">
        <v>380</v>
      </c>
      <c r="E202" s="61">
        <v>0.33800000000000002</v>
      </c>
    </row>
    <row r="203" spans="1:5" s="50" customFormat="1" ht="31.5" x14ac:dyDescent="0.25">
      <c r="A203" s="396">
        <v>191</v>
      </c>
      <c r="B203" s="59">
        <v>525</v>
      </c>
      <c r="C203" s="60" t="s">
        <v>570</v>
      </c>
      <c r="D203" s="57" t="s">
        <v>380</v>
      </c>
      <c r="E203" s="61">
        <v>0.96699999999999997</v>
      </c>
    </row>
    <row r="204" spans="1:5" s="50" customFormat="1" ht="31.5" x14ac:dyDescent="0.25">
      <c r="A204" s="396">
        <v>192</v>
      </c>
      <c r="B204" s="59">
        <v>526</v>
      </c>
      <c r="C204" s="60" t="s">
        <v>571</v>
      </c>
      <c r="D204" s="57" t="s">
        <v>380</v>
      </c>
      <c r="E204" s="61">
        <v>0.191</v>
      </c>
    </row>
    <row r="205" spans="1:5" s="50" customFormat="1" ht="15.75" x14ac:dyDescent="0.25">
      <c r="A205" s="396">
        <v>193</v>
      </c>
      <c r="B205" s="59">
        <v>527</v>
      </c>
      <c r="C205" s="60" t="s">
        <v>572</v>
      </c>
      <c r="D205" s="57" t="s">
        <v>380</v>
      </c>
      <c r="E205" s="61">
        <v>0.28199999999999997</v>
      </c>
    </row>
    <row r="206" spans="1:5" s="50" customFormat="1" ht="15.75" x14ac:dyDescent="0.25">
      <c r="A206" s="396">
        <v>194</v>
      </c>
      <c r="B206" s="59">
        <v>528</v>
      </c>
      <c r="C206" s="60" t="s">
        <v>573</v>
      </c>
      <c r="D206" s="57" t="s">
        <v>380</v>
      </c>
      <c r="E206" s="61">
        <v>0.309</v>
      </c>
    </row>
    <row r="207" spans="1:5" s="50" customFormat="1" ht="31.5" x14ac:dyDescent="0.25">
      <c r="A207" s="396">
        <v>195</v>
      </c>
      <c r="B207" s="59">
        <v>529</v>
      </c>
      <c r="C207" s="60" t="s">
        <v>574</v>
      </c>
      <c r="D207" s="57" t="s">
        <v>380</v>
      </c>
      <c r="E207" s="61">
        <v>0.34699999999999998</v>
      </c>
    </row>
    <row r="208" spans="1:5" s="50" customFormat="1" ht="15.75" x14ac:dyDescent="0.25">
      <c r="A208" s="396">
        <v>196</v>
      </c>
      <c r="B208" s="59">
        <v>530</v>
      </c>
      <c r="C208" s="60" t="s">
        <v>575</v>
      </c>
      <c r="D208" s="57" t="s">
        <v>380</v>
      </c>
      <c r="E208" s="61">
        <v>0.627</v>
      </c>
    </row>
    <row r="209" spans="1:7" s="50" customFormat="1" ht="15.75" x14ac:dyDescent="0.25">
      <c r="A209" s="396">
        <v>197</v>
      </c>
      <c r="B209" s="59">
        <v>531</v>
      </c>
      <c r="C209" s="60" t="s">
        <v>576</v>
      </c>
      <c r="D209" s="57" t="s">
        <v>380</v>
      </c>
      <c r="E209" s="61">
        <v>1.175</v>
      </c>
    </row>
    <row r="210" spans="1:7" s="50" customFormat="1" ht="15.75" x14ac:dyDescent="0.25">
      <c r="A210" s="396">
        <v>198</v>
      </c>
      <c r="B210" s="59">
        <v>532</v>
      </c>
      <c r="C210" s="60" t="s">
        <v>577</v>
      </c>
      <c r="D210" s="57" t="s">
        <v>380</v>
      </c>
      <c r="E210" s="61">
        <v>0.53300000000000003</v>
      </c>
    </row>
    <row r="211" spans="1:7" s="50" customFormat="1" ht="15.75" x14ac:dyDescent="0.25">
      <c r="A211" s="396">
        <v>199</v>
      </c>
      <c r="B211" s="59">
        <v>534</v>
      </c>
      <c r="C211" s="60" t="s">
        <v>578</v>
      </c>
      <c r="D211" s="57" t="s">
        <v>380</v>
      </c>
      <c r="E211" s="61">
        <v>0.13300000000000001</v>
      </c>
    </row>
    <row r="212" spans="1:7" s="50" customFormat="1" ht="31.5" x14ac:dyDescent="0.25">
      <c r="A212" s="396">
        <v>200</v>
      </c>
      <c r="B212" s="59">
        <v>535</v>
      </c>
      <c r="C212" s="60" t="s">
        <v>579</v>
      </c>
      <c r="D212" s="57" t="s">
        <v>380</v>
      </c>
      <c r="E212" s="61">
        <v>0.34100000000000003</v>
      </c>
      <c r="G212" s="50" t="s">
        <v>284</v>
      </c>
    </row>
    <row r="213" spans="1:7" s="50" customFormat="1" ht="31.5" x14ac:dyDescent="0.25">
      <c r="A213" s="396">
        <v>201</v>
      </c>
      <c r="B213" s="59">
        <v>536</v>
      </c>
      <c r="C213" s="60" t="s">
        <v>580</v>
      </c>
      <c r="D213" s="57" t="s">
        <v>380</v>
      </c>
      <c r="E213" s="61">
        <v>0.26900000000000002</v>
      </c>
    </row>
    <row r="214" spans="1:7" s="50" customFormat="1" ht="15.75" x14ac:dyDescent="0.25">
      <c r="A214" s="396">
        <v>202</v>
      </c>
      <c r="B214" s="59">
        <v>537</v>
      </c>
      <c r="C214" s="60" t="s">
        <v>581</v>
      </c>
      <c r="D214" s="57" t="s">
        <v>380</v>
      </c>
      <c r="E214" s="61">
        <v>4.2859999999999996</v>
      </c>
    </row>
    <row r="215" spans="1:7" s="50" customFormat="1" ht="15.75" x14ac:dyDescent="0.25">
      <c r="A215" s="396">
        <v>203</v>
      </c>
      <c r="B215" s="59">
        <v>538</v>
      </c>
      <c r="C215" s="60" t="s">
        <v>582</v>
      </c>
      <c r="D215" s="57" t="s">
        <v>380</v>
      </c>
      <c r="E215" s="61">
        <v>0.6</v>
      </c>
    </row>
    <row r="216" spans="1:7" s="50" customFormat="1" ht="15.75" x14ac:dyDescent="0.25">
      <c r="A216" s="396">
        <v>204</v>
      </c>
      <c r="B216" s="59">
        <v>539</v>
      </c>
      <c r="C216" s="60" t="s">
        <v>583</v>
      </c>
      <c r="D216" s="57" t="s">
        <v>380</v>
      </c>
      <c r="E216" s="61">
        <v>0.41899999999999998</v>
      </c>
    </row>
    <row r="217" spans="1:7" s="50" customFormat="1" ht="31.5" x14ac:dyDescent="0.25">
      <c r="A217" s="396">
        <v>205</v>
      </c>
      <c r="B217" s="59">
        <v>540</v>
      </c>
      <c r="C217" s="60" t="s">
        <v>584</v>
      </c>
      <c r="D217" s="57" t="s">
        <v>380</v>
      </c>
      <c r="E217" s="61">
        <v>0.33800000000000002</v>
      </c>
    </row>
    <row r="218" spans="1:7" s="50" customFormat="1" ht="31.5" x14ac:dyDescent="0.25">
      <c r="A218" s="396">
        <v>206</v>
      </c>
      <c r="B218" s="59">
        <v>543</v>
      </c>
      <c r="C218" s="60" t="s">
        <v>585</v>
      </c>
      <c r="D218" s="57" t="s">
        <v>380</v>
      </c>
      <c r="E218" s="61">
        <v>1.3380000000000001</v>
      </c>
    </row>
    <row r="219" spans="1:7" s="50" customFormat="1" ht="15.75" x14ac:dyDescent="0.25">
      <c r="A219" s="396">
        <v>207</v>
      </c>
      <c r="B219" s="59">
        <v>2784</v>
      </c>
      <c r="C219" s="60" t="s">
        <v>586</v>
      </c>
      <c r="D219" s="57" t="s">
        <v>380</v>
      </c>
      <c r="E219" s="61">
        <v>0.3</v>
      </c>
    </row>
    <row r="220" spans="1:7" s="50" customFormat="1" ht="16.5" thickBot="1" x14ac:dyDescent="0.3">
      <c r="A220" s="556" t="s">
        <v>595</v>
      </c>
      <c r="B220" s="557"/>
      <c r="C220" s="557"/>
      <c r="D220" s="558"/>
      <c r="E220" s="65">
        <f>SUM(E13:E219)</f>
        <v>189.71700000000013</v>
      </c>
    </row>
    <row r="221" spans="1:7" s="50" customFormat="1" ht="16.5" thickBot="1" x14ac:dyDescent="0.3">
      <c r="A221" s="561" t="s">
        <v>596</v>
      </c>
      <c r="B221" s="562"/>
      <c r="C221" s="562"/>
      <c r="D221" s="562"/>
      <c r="E221" s="562"/>
    </row>
    <row r="222" spans="1:7" s="50" customFormat="1" ht="31.5" x14ac:dyDescent="0.25">
      <c r="A222" s="55">
        <v>1</v>
      </c>
      <c r="B222" s="55">
        <v>328</v>
      </c>
      <c r="C222" s="56" t="s">
        <v>597</v>
      </c>
      <c r="D222" s="57" t="s">
        <v>14</v>
      </c>
      <c r="E222" s="58">
        <v>2.101</v>
      </c>
    </row>
    <row r="223" spans="1:7" s="50" customFormat="1" ht="31.5" x14ac:dyDescent="0.25">
      <c r="A223" s="59">
        <v>2</v>
      </c>
      <c r="B223" s="59">
        <v>512</v>
      </c>
      <c r="C223" s="60" t="s">
        <v>598</v>
      </c>
      <c r="D223" s="57" t="s">
        <v>14</v>
      </c>
      <c r="E223" s="61">
        <v>0.626</v>
      </c>
    </row>
    <row r="224" spans="1:7" s="50" customFormat="1" ht="15.75" x14ac:dyDescent="0.25">
      <c r="A224" s="55">
        <v>3</v>
      </c>
      <c r="B224" s="59">
        <v>541</v>
      </c>
      <c r="C224" s="60" t="s">
        <v>599</v>
      </c>
      <c r="D224" s="57" t="s">
        <v>14</v>
      </c>
      <c r="E224" s="61">
        <v>2.048</v>
      </c>
    </row>
    <row r="225" spans="1:5" s="50" customFormat="1" ht="15.75" x14ac:dyDescent="0.25">
      <c r="A225" s="396">
        <v>4</v>
      </c>
      <c r="B225" s="59">
        <v>2936</v>
      </c>
      <c r="C225" s="60" t="s">
        <v>600</v>
      </c>
      <c r="D225" s="57" t="s">
        <v>14</v>
      </c>
      <c r="E225" s="61">
        <v>0.1</v>
      </c>
    </row>
    <row r="226" spans="1:5" s="50" customFormat="1" ht="31.5" x14ac:dyDescent="0.25">
      <c r="A226" s="398">
        <v>5</v>
      </c>
      <c r="B226" s="59">
        <v>2938</v>
      </c>
      <c r="C226" s="60" t="s">
        <v>601</v>
      </c>
      <c r="D226" s="57" t="s">
        <v>14</v>
      </c>
      <c r="E226" s="61">
        <v>0.67600000000000005</v>
      </c>
    </row>
    <row r="227" spans="1:5" s="50" customFormat="1" ht="47.25" x14ac:dyDescent="0.25">
      <c r="A227" s="396">
        <v>6</v>
      </c>
      <c r="B227" s="59">
        <v>2939</v>
      </c>
      <c r="C227" s="60" t="s">
        <v>602</v>
      </c>
      <c r="D227" s="57" t="s">
        <v>14</v>
      </c>
      <c r="E227" s="61">
        <v>0.44900000000000001</v>
      </c>
    </row>
    <row r="228" spans="1:5" s="50" customFormat="1" ht="31.5" x14ac:dyDescent="0.25">
      <c r="A228" s="396">
        <v>7</v>
      </c>
      <c r="B228" s="59">
        <v>2940</v>
      </c>
      <c r="C228" s="60" t="s">
        <v>603</v>
      </c>
      <c r="D228" s="57" t="s">
        <v>14</v>
      </c>
      <c r="E228" s="61">
        <v>3.6999999999999998E-2</v>
      </c>
    </row>
    <row r="229" spans="1:5" s="50" customFormat="1" ht="31.5" x14ac:dyDescent="0.25">
      <c r="A229" s="398">
        <v>8</v>
      </c>
      <c r="B229" s="59">
        <v>2941</v>
      </c>
      <c r="C229" s="60" t="s">
        <v>604</v>
      </c>
      <c r="D229" s="57" t="s">
        <v>14</v>
      </c>
      <c r="E229" s="61">
        <v>0.26800000000000002</v>
      </c>
    </row>
    <row r="230" spans="1:5" s="50" customFormat="1" ht="31.5" x14ac:dyDescent="0.25">
      <c r="A230" s="396">
        <v>9</v>
      </c>
      <c r="B230" s="59">
        <v>2942</v>
      </c>
      <c r="C230" s="60" t="s">
        <v>605</v>
      </c>
      <c r="D230" s="57" t="s">
        <v>14</v>
      </c>
      <c r="E230" s="61">
        <v>0.158</v>
      </c>
    </row>
    <row r="231" spans="1:5" s="50" customFormat="1" ht="31.5" x14ac:dyDescent="0.25">
      <c r="A231" s="396">
        <v>10</v>
      </c>
      <c r="B231" s="59">
        <v>2944</v>
      </c>
      <c r="C231" s="60" t="s">
        <v>606</v>
      </c>
      <c r="D231" s="57" t="s">
        <v>14</v>
      </c>
      <c r="E231" s="61">
        <v>0.40799999999999997</v>
      </c>
    </row>
    <row r="232" spans="1:5" s="50" customFormat="1" ht="31.5" x14ac:dyDescent="0.25">
      <c r="A232" s="398">
        <v>11</v>
      </c>
      <c r="B232" s="59">
        <v>2945</v>
      </c>
      <c r="C232" s="60" t="s">
        <v>607</v>
      </c>
      <c r="D232" s="57" t="s">
        <v>14</v>
      </c>
      <c r="E232" s="61">
        <v>0.35499999999999998</v>
      </c>
    </row>
    <row r="233" spans="1:5" s="50" customFormat="1" ht="31.5" x14ac:dyDescent="0.25">
      <c r="A233" s="396">
        <v>12</v>
      </c>
      <c r="B233" s="59">
        <v>2946</v>
      </c>
      <c r="C233" s="60" t="s">
        <v>608</v>
      </c>
      <c r="D233" s="57" t="s">
        <v>14</v>
      </c>
      <c r="E233" s="61">
        <v>0.23599999999999999</v>
      </c>
    </row>
    <row r="234" spans="1:5" s="50" customFormat="1" ht="31.5" x14ac:dyDescent="0.25">
      <c r="A234" s="396">
        <v>13</v>
      </c>
      <c r="B234" s="59">
        <v>2948</v>
      </c>
      <c r="C234" s="60" t="s">
        <v>609</v>
      </c>
      <c r="D234" s="57" t="s">
        <v>14</v>
      </c>
      <c r="E234" s="61">
        <v>0.95</v>
      </c>
    </row>
    <row r="235" spans="1:5" s="50" customFormat="1" ht="31.5" x14ac:dyDescent="0.25">
      <c r="A235" s="398">
        <v>14</v>
      </c>
      <c r="B235" s="59">
        <v>2949</v>
      </c>
      <c r="C235" s="60" t="s">
        <v>610</v>
      </c>
      <c r="D235" s="57" t="s">
        <v>14</v>
      </c>
      <c r="E235" s="61">
        <v>8.8999999999999996E-2</v>
      </c>
    </row>
    <row r="236" spans="1:5" s="50" customFormat="1" ht="31.5" x14ac:dyDescent="0.25">
      <c r="A236" s="396">
        <v>15</v>
      </c>
      <c r="B236" s="59">
        <v>2950</v>
      </c>
      <c r="C236" s="60" t="s">
        <v>611</v>
      </c>
      <c r="D236" s="57" t="s">
        <v>14</v>
      </c>
      <c r="E236" s="61">
        <v>0.52800000000000002</v>
      </c>
    </row>
    <row r="237" spans="1:5" s="50" customFormat="1" ht="31.5" x14ac:dyDescent="0.25">
      <c r="A237" s="396">
        <v>16</v>
      </c>
      <c r="B237" s="59">
        <v>2951</v>
      </c>
      <c r="C237" s="60" t="s">
        <v>612</v>
      </c>
      <c r="D237" s="57" t="s">
        <v>14</v>
      </c>
      <c r="E237" s="61">
        <v>0.182</v>
      </c>
    </row>
    <row r="238" spans="1:5" s="50" customFormat="1" ht="31.5" x14ac:dyDescent="0.25">
      <c r="A238" s="398">
        <v>17</v>
      </c>
      <c r="B238" s="59">
        <v>2952</v>
      </c>
      <c r="C238" s="60" t="s">
        <v>613</v>
      </c>
      <c r="D238" s="57" t="s">
        <v>14</v>
      </c>
      <c r="E238" s="61">
        <v>0.15</v>
      </c>
    </row>
    <row r="239" spans="1:5" s="50" customFormat="1" ht="31.5" x14ac:dyDescent="0.25">
      <c r="A239" s="396">
        <v>18</v>
      </c>
      <c r="B239" s="59">
        <v>2956</v>
      </c>
      <c r="C239" s="60" t="s">
        <v>614</v>
      </c>
      <c r="D239" s="57" t="s">
        <v>14</v>
      </c>
      <c r="E239" s="61">
        <v>0.61</v>
      </c>
    </row>
    <row r="240" spans="1:5" s="50" customFormat="1" ht="31.5" x14ac:dyDescent="0.25">
      <c r="A240" s="396">
        <v>19</v>
      </c>
      <c r="B240" s="59">
        <v>3116</v>
      </c>
      <c r="C240" s="60" t="s">
        <v>615</v>
      </c>
      <c r="D240" s="57" t="s">
        <v>14</v>
      </c>
      <c r="E240" s="61">
        <v>0.17399999999999999</v>
      </c>
    </row>
    <row r="241" spans="1:5" s="50" customFormat="1" ht="31.5" x14ac:dyDescent="0.25">
      <c r="A241" s="398">
        <v>20</v>
      </c>
      <c r="B241" s="59">
        <v>3117</v>
      </c>
      <c r="C241" s="60" t="s">
        <v>616</v>
      </c>
      <c r="D241" s="57" t="s">
        <v>14</v>
      </c>
      <c r="E241" s="61">
        <v>0.46700000000000003</v>
      </c>
    </row>
    <row r="242" spans="1:5" s="50" customFormat="1" ht="31.5" x14ac:dyDescent="0.25">
      <c r="A242" s="396">
        <v>21</v>
      </c>
      <c r="B242" s="59">
        <v>3118</v>
      </c>
      <c r="C242" s="60" t="s">
        <v>617</v>
      </c>
      <c r="D242" s="57" t="s">
        <v>14</v>
      </c>
      <c r="E242" s="61">
        <v>0.442</v>
      </c>
    </row>
    <row r="243" spans="1:5" s="50" customFormat="1" ht="31.5" x14ac:dyDescent="0.25">
      <c r="A243" s="396">
        <v>22</v>
      </c>
      <c r="B243" s="59">
        <v>3119</v>
      </c>
      <c r="C243" s="60" t="s">
        <v>618</v>
      </c>
      <c r="D243" s="57" t="s">
        <v>14</v>
      </c>
      <c r="E243" s="61">
        <v>0.49099999999999999</v>
      </c>
    </row>
    <row r="244" spans="1:5" s="50" customFormat="1" ht="31.5" x14ac:dyDescent="0.25">
      <c r="A244" s="398">
        <v>23</v>
      </c>
      <c r="B244" s="59">
        <v>3120</v>
      </c>
      <c r="C244" s="60" t="s">
        <v>619</v>
      </c>
      <c r="D244" s="57" t="s">
        <v>14</v>
      </c>
      <c r="E244" s="61">
        <v>1.042</v>
      </c>
    </row>
    <row r="245" spans="1:5" s="50" customFormat="1" ht="31.5" x14ac:dyDescent="0.25">
      <c r="A245" s="396">
        <v>24</v>
      </c>
      <c r="B245" s="59">
        <v>3121</v>
      </c>
      <c r="C245" s="60" t="s">
        <v>620</v>
      </c>
      <c r="D245" s="57" t="s">
        <v>14</v>
      </c>
      <c r="E245" s="61">
        <v>0.63700000000000001</v>
      </c>
    </row>
    <row r="246" spans="1:5" s="50" customFormat="1" ht="31.5" x14ac:dyDescent="0.25">
      <c r="A246" s="396">
        <v>25</v>
      </c>
      <c r="B246" s="59">
        <v>3122</v>
      </c>
      <c r="C246" s="60" t="s">
        <v>621</v>
      </c>
      <c r="D246" s="57" t="s">
        <v>14</v>
      </c>
      <c r="E246" s="61">
        <v>2.9630000000000001</v>
      </c>
    </row>
    <row r="247" spans="1:5" s="50" customFormat="1" ht="31.5" x14ac:dyDescent="0.25">
      <c r="A247" s="398">
        <v>26</v>
      </c>
      <c r="B247" s="59">
        <v>3123</v>
      </c>
      <c r="C247" s="60" t="s">
        <v>622</v>
      </c>
      <c r="D247" s="57" t="s">
        <v>14</v>
      </c>
      <c r="E247" s="61">
        <v>0.65</v>
      </c>
    </row>
    <row r="248" spans="1:5" s="50" customFormat="1" ht="31.5" x14ac:dyDescent="0.25">
      <c r="A248" s="396">
        <v>27</v>
      </c>
      <c r="B248" s="59">
        <v>3124</v>
      </c>
      <c r="C248" s="60" t="s">
        <v>623</v>
      </c>
      <c r="D248" s="57" t="s">
        <v>14</v>
      </c>
      <c r="E248" s="61">
        <v>0.42099999999999999</v>
      </c>
    </row>
    <row r="249" spans="1:5" s="50" customFormat="1" ht="31.5" x14ac:dyDescent="0.25">
      <c r="A249" s="396">
        <v>28</v>
      </c>
      <c r="B249" s="59">
        <v>3125</v>
      </c>
      <c r="C249" s="60" t="s">
        <v>624</v>
      </c>
      <c r="D249" s="57" t="s">
        <v>14</v>
      </c>
      <c r="E249" s="61">
        <v>0.33400000000000002</v>
      </c>
    </row>
    <row r="250" spans="1:5" s="50" customFormat="1" ht="31.5" x14ac:dyDescent="0.25">
      <c r="A250" s="398">
        <v>29</v>
      </c>
      <c r="B250" s="59">
        <v>3126</v>
      </c>
      <c r="C250" s="60" t="s">
        <v>625</v>
      </c>
      <c r="D250" s="57" t="s">
        <v>14</v>
      </c>
      <c r="E250" s="61">
        <v>0.39100000000000001</v>
      </c>
    </row>
    <row r="251" spans="1:5" s="50" customFormat="1" ht="31.5" x14ac:dyDescent="0.25">
      <c r="A251" s="396">
        <v>30</v>
      </c>
      <c r="B251" s="59">
        <v>3127</v>
      </c>
      <c r="C251" s="60" t="s">
        <v>626</v>
      </c>
      <c r="D251" s="57" t="s">
        <v>14</v>
      </c>
      <c r="E251" s="61">
        <v>0.128</v>
      </c>
    </row>
    <row r="252" spans="1:5" s="50" customFormat="1" ht="31.5" x14ac:dyDescent="0.25">
      <c r="A252" s="396">
        <v>31</v>
      </c>
      <c r="B252" s="59">
        <v>3128</v>
      </c>
      <c r="C252" s="60" t="s">
        <v>627</v>
      </c>
      <c r="D252" s="57" t="s">
        <v>14</v>
      </c>
      <c r="E252" s="61">
        <v>0.186</v>
      </c>
    </row>
    <row r="253" spans="1:5" s="50" customFormat="1" ht="31.5" x14ac:dyDescent="0.25">
      <c r="A253" s="398">
        <v>32</v>
      </c>
      <c r="B253" s="59">
        <v>3129</v>
      </c>
      <c r="C253" s="60" t="s">
        <v>628</v>
      </c>
      <c r="D253" s="57" t="s">
        <v>14</v>
      </c>
      <c r="E253" s="61">
        <v>0.74399999999999999</v>
      </c>
    </row>
    <row r="254" spans="1:5" s="50" customFormat="1" ht="31.5" x14ac:dyDescent="0.25">
      <c r="A254" s="396">
        <v>33</v>
      </c>
      <c r="B254" s="59">
        <v>3131</v>
      </c>
      <c r="C254" s="60" t="s">
        <v>629</v>
      </c>
      <c r="D254" s="57" t="s">
        <v>14</v>
      </c>
      <c r="E254" s="61">
        <v>0.81100000000000005</v>
      </c>
    </row>
    <row r="255" spans="1:5" s="50" customFormat="1" ht="31.5" x14ac:dyDescent="0.25">
      <c r="A255" s="396">
        <v>34</v>
      </c>
      <c r="B255" s="59">
        <v>3132</v>
      </c>
      <c r="C255" s="60" t="s">
        <v>630</v>
      </c>
      <c r="D255" s="57" t="s">
        <v>14</v>
      </c>
      <c r="E255" s="61">
        <v>0.26100000000000001</v>
      </c>
    </row>
    <row r="256" spans="1:5" s="50" customFormat="1" ht="31.5" x14ac:dyDescent="0.25">
      <c r="A256" s="398">
        <v>35</v>
      </c>
      <c r="B256" s="59">
        <v>3145</v>
      </c>
      <c r="C256" s="60" t="s">
        <v>631</v>
      </c>
      <c r="D256" s="57" t="s">
        <v>14</v>
      </c>
      <c r="E256" s="61">
        <v>0.219</v>
      </c>
    </row>
    <row r="257" spans="1:7" s="50" customFormat="1" ht="31.5" x14ac:dyDescent="0.25">
      <c r="A257" s="396">
        <v>36</v>
      </c>
      <c r="B257" s="59">
        <v>3146</v>
      </c>
      <c r="C257" s="60" t="s">
        <v>632</v>
      </c>
      <c r="D257" s="57" t="s">
        <v>14</v>
      </c>
      <c r="E257" s="61">
        <v>0.215</v>
      </c>
    </row>
    <row r="258" spans="1:7" s="50" customFormat="1" ht="31.5" x14ac:dyDescent="0.25">
      <c r="A258" s="396">
        <v>37</v>
      </c>
      <c r="B258" s="59">
        <v>3149</v>
      </c>
      <c r="C258" s="60" t="s">
        <v>633</v>
      </c>
      <c r="D258" s="57" t="s">
        <v>14</v>
      </c>
      <c r="E258" s="61">
        <v>0.38200000000000001</v>
      </c>
    </row>
    <row r="259" spans="1:7" s="50" customFormat="1" ht="31.5" x14ac:dyDescent="0.25">
      <c r="A259" s="398">
        <v>38</v>
      </c>
      <c r="B259" s="59">
        <v>3150</v>
      </c>
      <c r="C259" s="60" t="s">
        <v>634</v>
      </c>
      <c r="D259" s="57" t="s">
        <v>14</v>
      </c>
      <c r="E259" s="61">
        <v>0.432</v>
      </c>
    </row>
    <row r="260" spans="1:7" s="50" customFormat="1" ht="15.75" x14ac:dyDescent="0.25">
      <c r="A260" s="552" t="s">
        <v>635</v>
      </c>
      <c r="B260" s="553"/>
      <c r="C260" s="553"/>
      <c r="D260" s="554"/>
      <c r="E260" s="66">
        <f>SUM(E222:E259)</f>
        <v>21.360999999999997</v>
      </c>
    </row>
    <row r="261" spans="1:7" ht="15.75" x14ac:dyDescent="0.25">
      <c r="A261" s="566" t="s">
        <v>3088</v>
      </c>
      <c r="B261" s="566"/>
      <c r="C261" s="566"/>
      <c r="D261" s="566"/>
      <c r="E261" s="566"/>
    </row>
    <row r="262" spans="1:7" s="50" customFormat="1" ht="31.5" x14ac:dyDescent="0.25">
      <c r="A262" s="59">
        <v>1</v>
      </c>
      <c r="B262" s="59">
        <v>542</v>
      </c>
      <c r="C262" s="60" t="s">
        <v>637</v>
      </c>
      <c r="D262" s="67" t="s">
        <v>83</v>
      </c>
      <c r="E262" s="61">
        <v>3.4220000000000002</v>
      </c>
    </row>
    <row r="263" spans="1:7" s="50" customFormat="1" ht="15.75" x14ac:dyDescent="0.25">
      <c r="A263" s="59">
        <v>2</v>
      </c>
      <c r="B263" s="59">
        <v>634</v>
      </c>
      <c r="C263" s="60" t="s">
        <v>638</v>
      </c>
      <c r="D263" s="67" t="s">
        <v>83</v>
      </c>
      <c r="E263" s="61">
        <v>1.341</v>
      </c>
    </row>
    <row r="264" spans="1:7" s="50" customFormat="1" ht="15.75" x14ac:dyDescent="0.25">
      <c r="A264" s="59">
        <v>3</v>
      </c>
      <c r="B264" s="59">
        <v>635</v>
      </c>
      <c r="C264" s="60" t="s">
        <v>639</v>
      </c>
      <c r="D264" s="67" t="s">
        <v>83</v>
      </c>
      <c r="E264" s="61">
        <v>3.3109999999999999</v>
      </c>
    </row>
    <row r="265" spans="1:7" s="50" customFormat="1" ht="31.5" x14ac:dyDescent="0.25">
      <c r="A265" s="59">
        <v>4</v>
      </c>
      <c r="B265" s="68">
        <v>3130</v>
      </c>
      <c r="C265" s="69" t="s">
        <v>640</v>
      </c>
      <c r="D265" s="67" t="s">
        <v>83</v>
      </c>
      <c r="E265" s="70">
        <v>10.593</v>
      </c>
    </row>
    <row r="266" spans="1:7" ht="18.75" x14ac:dyDescent="0.3">
      <c r="A266" s="552" t="s">
        <v>3071</v>
      </c>
      <c r="B266" s="553"/>
      <c r="C266" s="553"/>
      <c r="D266" s="554"/>
      <c r="E266" s="66">
        <f>SUM(E262:E265)</f>
        <v>18.667000000000002</v>
      </c>
      <c r="F266" s="12"/>
      <c r="G266" s="12"/>
    </row>
    <row r="267" spans="1:7" ht="18.75" x14ac:dyDescent="0.3">
      <c r="A267" s="258"/>
      <c r="B267" s="259"/>
      <c r="C267" s="553" t="s">
        <v>3072</v>
      </c>
      <c r="D267" s="554"/>
      <c r="E267" s="66">
        <f>E266+E260+E220</f>
        <v>229.74500000000012</v>
      </c>
      <c r="F267" s="12"/>
      <c r="G267" s="12"/>
    </row>
    <row r="268" spans="1:7" ht="18.75" x14ac:dyDescent="0.3">
      <c r="A268" s="563" t="s">
        <v>278</v>
      </c>
      <c r="B268" s="564"/>
      <c r="C268" s="564"/>
      <c r="D268" s="293"/>
      <c r="E268" s="48"/>
      <c r="F268" s="12"/>
      <c r="G268" s="12"/>
    </row>
    <row r="269" spans="1:7" s="50" customFormat="1" ht="15.75" x14ac:dyDescent="0.25">
      <c r="A269" s="55">
        <v>1</v>
      </c>
      <c r="B269" s="59"/>
      <c r="C269" s="41" t="s">
        <v>587</v>
      </c>
      <c r="D269" s="57" t="s">
        <v>380</v>
      </c>
      <c r="E269" s="61">
        <v>0.26500000000000001</v>
      </c>
    </row>
    <row r="270" spans="1:7" s="50" customFormat="1" ht="15.75" x14ac:dyDescent="0.25">
      <c r="A270" s="55">
        <v>2</v>
      </c>
      <c r="B270" s="59"/>
      <c r="C270" s="41" t="s">
        <v>588</v>
      </c>
      <c r="D270" s="57" t="s">
        <v>380</v>
      </c>
      <c r="E270" s="61">
        <v>0.45</v>
      </c>
    </row>
    <row r="271" spans="1:7" s="50" customFormat="1" ht="15.75" x14ac:dyDescent="0.25">
      <c r="A271" s="55">
        <f t="shared" ref="A271:A276" si="1">A270+1</f>
        <v>3</v>
      </c>
      <c r="B271" s="59"/>
      <c r="C271" s="60" t="s">
        <v>589</v>
      </c>
      <c r="D271" s="57" t="s">
        <v>380</v>
      </c>
      <c r="E271" s="61">
        <v>0.27</v>
      </c>
    </row>
    <row r="272" spans="1:7" s="50" customFormat="1" ht="15.75" x14ac:dyDescent="0.25">
      <c r="A272" s="55">
        <f t="shared" si="1"/>
        <v>4</v>
      </c>
      <c r="B272" s="59"/>
      <c r="C272" s="60" t="s">
        <v>590</v>
      </c>
      <c r="D272" s="57" t="s">
        <v>380</v>
      </c>
      <c r="E272" s="61">
        <v>0.42</v>
      </c>
    </row>
    <row r="273" spans="1:6" s="50" customFormat="1" ht="15.75" x14ac:dyDescent="0.25">
      <c r="A273" s="55">
        <f t="shared" si="1"/>
        <v>5</v>
      </c>
      <c r="B273" s="59"/>
      <c r="C273" s="60" t="s">
        <v>591</v>
      </c>
      <c r="D273" s="57" t="s">
        <v>380</v>
      </c>
      <c r="E273" s="61">
        <v>0.4</v>
      </c>
    </row>
    <row r="274" spans="1:6" s="50" customFormat="1" ht="15.75" x14ac:dyDescent="0.25">
      <c r="A274" s="55">
        <f t="shared" si="1"/>
        <v>6</v>
      </c>
      <c r="B274" s="59"/>
      <c r="C274" s="60" t="s">
        <v>592</v>
      </c>
      <c r="D274" s="57" t="s">
        <v>380</v>
      </c>
      <c r="E274" s="61">
        <v>0.49</v>
      </c>
    </row>
    <row r="275" spans="1:6" s="50" customFormat="1" ht="15.75" x14ac:dyDescent="0.25">
      <c r="A275" s="55">
        <f t="shared" si="1"/>
        <v>7</v>
      </c>
      <c r="B275" s="59"/>
      <c r="C275" s="60" t="s">
        <v>593</v>
      </c>
      <c r="D275" s="57" t="s">
        <v>380</v>
      </c>
      <c r="E275" s="61">
        <v>0.25</v>
      </c>
      <c r="F275" s="64"/>
    </row>
    <row r="276" spans="1:6" s="50" customFormat="1" ht="31.5" x14ac:dyDescent="0.25">
      <c r="A276" s="55">
        <f t="shared" si="1"/>
        <v>8</v>
      </c>
      <c r="B276" s="59"/>
      <c r="C276" s="60" t="s">
        <v>594</v>
      </c>
      <c r="D276" s="57" t="s">
        <v>380</v>
      </c>
      <c r="E276" s="61">
        <v>1.143</v>
      </c>
    </row>
    <row r="277" spans="1:6" s="50" customFormat="1" ht="15.75" x14ac:dyDescent="0.25">
      <c r="A277" s="565" t="s">
        <v>3069</v>
      </c>
      <c r="B277" s="565"/>
      <c r="C277" s="565"/>
      <c r="D277" s="565"/>
      <c r="E277" s="66">
        <f>SUM(E269:E276)</f>
        <v>3.6879999999999997</v>
      </c>
    </row>
    <row r="278" spans="1:6" ht="18.75" x14ac:dyDescent="0.25">
      <c r="A278" s="6"/>
      <c r="B278" s="555" t="s">
        <v>2648</v>
      </c>
      <c r="C278" s="555"/>
      <c r="D278" s="555"/>
      <c r="E278" s="49">
        <f>E266+E260+E220+E277</f>
        <v>233.43300000000011</v>
      </c>
      <c r="F278" s="360"/>
    </row>
    <row r="279" spans="1:6" ht="18.75" x14ac:dyDescent="0.25">
      <c r="A279" s="550" t="s">
        <v>3046</v>
      </c>
      <c r="B279" s="550"/>
      <c r="C279" s="550"/>
      <c r="D279" s="313"/>
      <c r="E279" s="6"/>
    </row>
    <row r="280" spans="1:6" s="50" customFormat="1" ht="15.75" x14ac:dyDescent="0.25">
      <c r="A280" s="295">
        <v>1</v>
      </c>
      <c r="B280" s="295">
        <v>533</v>
      </c>
      <c r="C280" s="60" t="s">
        <v>636</v>
      </c>
      <c r="D280" s="91" t="s">
        <v>83</v>
      </c>
      <c r="E280" s="307">
        <v>2.0939999999999999</v>
      </c>
    </row>
    <row r="281" spans="1:6" x14ac:dyDescent="0.25">
      <c r="A281" s="6"/>
      <c r="B281" s="6"/>
      <c r="C281" s="6"/>
      <c r="D281" s="6"/>
      <c r="E281" s="6"/>
    </row>
    <row r="282" spans="1:6" x14ac:dyDescent="0.25">
      <c r="A282" s="6"/>
      <c r="B282" s="6"/>
      <c r="C282" s="6"/>
      <c r="D282" s="6"/>
      <c r="E282" s="6"/>
    </row>
    <row r="290" spans="9:9" x14ac:dyDescent="0.25">
      <c r="I290" t="s">
        <v>284</v>
      </c>
    </row>
  </sheetData>
  <mergeCells count="12">
    <mergeCell ref="A279:C279"/>
    <mergeCell ref="A1:E1"/>
    <mergeCell ref="A266:D266"/>
    <mergeCell ref="B278:D278"/>
    <mergeCell ref="A220:D220"/>
    <mergeCell ref="E191:E192"/>
    <mergeCell ref="A221:E221"/>
    <mergeCell ref="A268:C268"/>
    <mergeCell ref="A260:D260"/>
    <mergeCell ref="A277:D277"/>
    <mergeCell ref="C267:D267"/>
    <mergeCell ref="A261:E261"/>
  </mergeCells>
  <printOptions horizontalCentered="1"/>
  <pageMargins left="0.23622047244094491" right="0.23622047244094491" top="0.74803149606299213" bottom="0.74803149606299213" header="0.51181102362204722" footer="0.31496062992125984"/>
  <pageSetup paperSize="9" scale="98" orientation="portrait" horizontalDpi="300" r:id="rId1"/>
  <headerFooter>
    <oddFooter>&amp;CPage &amp;P of &amp;N&amp;RROAD  NORTH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"/>
  <sheetViews>
    <sheetView view="pageBreakPreview" zoomScaleNormal="100" zoomScaleSheetLayoutView="100" workbookViewId="0">
      <selection activeCell="E21" sqref="E21"/>
    </sheetView>
  </sheetViews>
  <sheetFormatPr defaultRowHeight="15" x14ac:dyDescent="0.25"/>
  <cols>
    <col min="1" max="1" width="4.5703125" customWidth="1"/>
    <col min="2" max="2" width="10.28515625" customWidth="1"/>
    <col min="3" max="3" width="38.42578125" customWidth="1"/>
    <col min="4" max="4" width="13.7109375" customWidth="1"/>
    <col min="5" max="5" width="14.5703125" customWidth="1"/>
  </cols>
  <sheetData>
    <row r="1" spans="1:12" s="109" customFormat="1" ht="21" x14ac:dyDescent="0.65">
      <c r="A1" s="625" t="s">
        <v>2767</v>
      </c>
      <c r="B1" s="625"/>
      <c r="C1" s="625"/>
      <c r="D1" s="625"/>
      <c r="E1" s="625"/>
      <c r="F1" s="170"/>
      <c r="G1" s="170"/>
      <c r="H1" s="170"/>
      <c r="I1" s="170"/>
      <c r="J1" s="170"/>
      <c r="K1" s="170"/>
      <c r="L1" s="170"/>
    </row>
    <row r="2" spans="1:12" s="50" customFormat="1" ht="54.75" customHeight="1" x14ac:dyDescent="0.5">
      <c r="A2" s="13" t="s">
        <v>1443</v>
      </c>
      <c r="B2" s="13" t="s">
        <v>99</v>
      </c>
      <c r="C2" s="95" t="s">
        <v>283</v>
      </c>
      <c r="D2" s="95" t="s">
        <v>103</v>
      </c>
      <c r="E2" s="13" t="s">
        <v>2685</v>
      </c>
    </row>
    <row r="3" spans="1:12" s="50" customFormat="1" ht="35.25" customHeight="1" x14ac:dyDescent="0.5">
      <c r="A3" s="656" t="s">
        <v>278</v>
      </c>
      <c r="B3" s="657"/>
      <c r="C3" s="41"/>
      <c r="D3" s="42"/>
      <c r="E3" s="61"/>
    </row>
    <row r="4" spans="1:12" s="50" customFormat="1" ht="53.65" customHeight="1" x14ac:dyDescent="0.5">
      <c r="A4" s="43">
        <v>1</v>
      </c>
      <c r="B4" s="45"/>
      <c r="C4" s="40" t="s">
        <v>2079</v>
      </c>
      <c r="D4" s="540" t="s">
        <v>321</v>
      </c>
      <c r="E4" s="61">
        <v>30</v>
      </c>
    </row>
    <row r="5" spans="1:12" s="50" customFormat="1" ht="18" x14ac:dyDescent="0.55000000000000004">
      <c r="A5" s="54"/>
      <c r="B5" s="54"/>
      <c r="C5" s="637" t="s">
        <v>12</v>
      </c>
      <c r="D5" s="637"/>
      <c r="E5" s="93">
        <f>E4</f>
        <v>30</v>
      </c>
    </row>
    <row r="6" spans="1:12" s="50" customFormat="1" ht="18" x14ac:dyDescent="0.55000000000000004">
      <c r="A6" s="54"/>
      <c r="B6" s="54"/>
      <c r="C6" s="637" t="s">
        <v>1073</v>
      </c>
      <c r="D6" s="637"/>
      <c r="E6" s="93">
        <f>E5</f>
        <v>30</v>
      </c>
    </row>
  </sheetData>
  <mergeCells count="4">
    <mergeCell ref="C5:D5"/>
    <mergeCell ref="C6:D6"/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5" max="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04"/>
  <sheetViews>
    <sheetView view="pageBreakPreview" zoomScaleNormal="85" zoomScaleSheetLayoutView="100" workbookViewId="0">
      <pane ySplit="3" topLeftCell="A4" activePane="bottomLeft" state="frozen"/>
      <selection pane="bottomLeft" activeCell="E197" sqref="E197"/>
    </sheetView>
  </sheetViews>
  <sheetFormatPr defaultColWidth="9.140625" defaultRowHeight="15" x14ac:dyDescent="0.25"/>
  <cols>
    <col min="1" max="1" width="5.85546875" style="125" customWidth="1"/>
    <col min="2" max="2" width="8.42578125" style="124" customWidth="1"/>
    <col min="3" max="3" width="44.140625" style="124" customWidth="1"/>
    <col min="4" max="4" width="10.42578125" style="232" customWidth="1"/>
    <col min="5" max="5" width="9.42578125" style="249" customWidth="1"/>
    <col min="6" max="6" width="0.140625" style="124" hidden="1" customWidth="1"/>
    <col min="7" max="7" width="0.140625" style="233" hidden="1" customWidth="1"/>
    <col min="8" max="10" width="0.140625" style="124" hidden="1" customWidth="1"/>
    <col min="11" max="11" width="0.140625" style="125" hidden="1" customWidth="1"/>
    <col min="12" max="12" width="11.85546875" style="124" hidden="1" customWidth="1"/>
    <col min="13" max="13" width="9.140625" style="249"/>
    <col min="14" max="16384" width="9.140625" style="124"/>
  </cols>
  <sheetData>
    <row r="1" spans="1:13" ht="21" x14ac:dyDescent="0.45">
      <c r="A1" s="676" t="s">
        <v>3061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</row>
    <row r="2" spans="1:13" ht="4.5" customHeight="1" x14ac:dyDescent="0.45">
      <c r="A2" s="172"/>
      <c r="B2" s="171"/>
      <c r="C2" s="171"/>
      <c r="D2" s="251"/>
      <c r="E2" s="252"/>
      <c r="F2" s="171"/>
      <c r="G2" s="253"/>
      <c r="H2" s="171"/>
      <c r="I2" s="171"/>
      <c r="J2" s="171"/>
      <c r="K2" s="172"/>
    </row>
    <row r="3" spans="1:13" s="248" customFormat="1" ht="62.25" customHeight="1" x14ac:dyDescent="0.45">
      <c r="A3" s="119" t="s">
        <v>1443</v>
      </c>
      <c r="B3" s="119" t="s">
        <v>0</v>
      </c>
      <c r="C3" s="244" t="s">
        <v>2686</v>
      </c>
      <c r="D3" s="119" t="s">
        <v>3</v>
      </c>
      <c r="E3" s="119" t="s">
        <v>3060</v>
      </c>
      <c r="F3" s="245" t="s">
        <v>2768</v>
      </c>
      <c r="G3" s="246" t="s">
        <v>2769</v>
      </c>
      <c r="H3" s="245" t="s">
        <v>2080</v>
      </c>
      <c r="I3" s="245" t="s">
        <v>2081</v>
      </c>
      <c r="J3" s="245" t="s">
        <v>2082</v>
      </c>
      <c r="K3" s="247" t="s">
        <v>2770</v>
      </c>
      <c r="M3" s="310"/>
    </row>
    <row r="4" spans="1:13" customFormat="1" ht="18" x14ac:dyDescent="0.55000000000000004">
      <c r="A4" s="430">
        <v>1</v>
      </c>
      <c r="B4" s="440"/>
      <c r="C4" s="440" t="s">
        <v>3084</v>
      </c>
      <c r="D4" s="406"/>
      <c r="E4" s="436"/>
      <c r="F4" s="12"/>
      <c r="G4" s="12"/>
    </row>
    <row r="5" spans="1:13" customFormat="1" ht="18" x14ac:dyDescent="0.55000000000000004">
      <c r="A5" s="432">
        <f>A4+1</f>
        <v>2</v>
      </c>
      <c r="B5" s="440"/>
      <c r="C5" s="440" t="s">
        <v>3085</v>
      </c>
      <c r="D5" s="406"/>
      <c r="E5" s="436"/>
      <c r="F5" s="12"/>
      <c r="G5" s="12"/>
    </row>
    <row r="6" spans="1:13" customFormat="1" ht="18" x14ac:dyDescent="0.55000000000000004">
      <c r="A6" s="432">
        <f t="shared" ref="A6:A10" si="0">A5+1</f>
        <v>3</v>
      </c>
      <c r="B6" s="90"/>
      <c r="C6" s="90" t="s">
        <v>3086</v>
      </c>
      <c r="D6" s="406"/>
      <c r="E6" s="435"/>
      <c r="F6" s="12"/>
      <c r="G6" s="12"/>
    </row>
    <row r="7" spans="1:13" customFormat="1" ht="18" x14ac:dyDescent="0.55000000000000004">
      <c r="A7" s="432">
        <f t="shared" si="0"/>
        <v>4</v>
      </c>
      <c r="B7" s="90"/>
      <c r="C7" s="90" t="s">
        <v>3087</v>
      </c>
      <c r="D7" s="406"/>
      <c r="E7" s="435"/>
      <c r="F7" s="12"/>
      <c r="G7" s="12"/>
    </row>
    <row r="8" spans="1:13" customFormat="1" ht="18" x14ac:dyDescent="0.55000000000000004">
      <c r="A8" s="432">
        <f t="shared" si="0"/>
        <v>5</v>
      </c>
      <c r="B8" s="90"/>
      <c r="C8" s="90" t="s">
        <v>3088</v>
      </c>
      <c r="D8" s="406"/>
      <c r="E8" s="435">
        <f>E180+E182</f>
        <v>280.41199999999998</v>
      </c>
      <c r="F8" s="12"/>
      <c r="G8" s="12"/>
    </row>
    <row r="9" spans="1:13" customFormat="1" ht="18" x14ac:dyDescent="0.55000000000000004">
      <c r="A9" s="432">
        <f t="shared" si="0"/>
        <v>6</v>
      </c>
      <c r="B9" s="90"/>
      <c r="C9" s="90" t="s">
        <v>377</v>
      </c>
      <c r="D9" s="406"/>
      <c r="E9" s="435"/>
      <c r="F9" s="12"/>
      <c r="G9" s="12"/>
    </row>
    <row r="10" spans="1:13" customFormat="1" ht="18" x14ac:dyDescent="0.55000000000000004">
      <c r="A10" s="432">
        <f t="shared" si="0"/>
        <v>7</v>
      </c>
      <c r="B10" s="90"/>
      <c r="C10" s="90" t="s">
        <v>596</v>
      </c>
      <c r="D10" s="406"/>
      <c r="E10" s="435">
        <f>E155+E183+E196</f>
        <v>76.425000000000011</v>
      </c>
      <c r="F10" s="12"/>
      <c r="G10" s="12"/>
    </row>
    <row r="11" spans="1:13" customFormat="1" ht="18" x14ac:dyDescent="0.55000000000000004">
      <c r="A11" s="432"/>
      <c r="B11" s="90"/>
      <c r="C11" s="90"/>
      <c r="D11" s="80" t="s">
        <v>107</v>
      </c>
      <c r="E11" s="74">
        <f>SUM(E4:E10)</f>
        <v>356.83699999999999</v>
      </c>
      <c r="F11" s="12"/>
      <c r="G11" s="12"/>
    </row>
    <row r="12" spans="1:13" customFormat="1" ht="18" x14ac:dyDescent="0.55000000000000004">
      <c r="A12" s="573" t="s">
        <v>596</v>
      </c>
      <c r="B12" s="574"/>
      <c r="C12" s="574"/>
      <c r="D12" s="574"/>
      <c r="E12" s="575"/>
      <c r="F12" s="12"/>
      <c r="G12" s="12"/>
    </row>
    <row r="13" spans="1:13" s="235" customFormat="1" ht="37.5" customHeight="1" x14ac:dyDescent="0.45">
      <c r="A13" s="300">
        <v>1</v>
      </c>
      <c r="B13" s="300">
        <v>2422</v>
      </c>
      <c r="C13" s="301" t="s">
        <v>2083</v>
      </c>
      <c r="D13" s="262" t="s">
        <v>14</v>
      </c>
      <c r="E13" s="438">
        <v>1.647</v>
      </c>
      <c r="F13" s="299">
        <v>14</v>
      </c>
      <c r="G13" s="301" t="s">
        <v>2781</v>
      </c>
      <c r="H13" s="305">
        <v>2</v>
      </c>
      <c r="I13" s="305">
        <v>2</v>
      </c>
      <c r="J13" s="305">
        <f>H13-I13</f>
        <v>0</v>
      </c>
      <c r="K13" s="299" t="s">
        <v>2782</v>
      </c>
      <c r="M13" s="287"/>
    </row>
    <row r="14" spans="1:13" s="235" customFormat="1" ht="51.75" customHeight="1" x14ac:dyDescent="0.45">
      <c r="A14" s="263">
        <v>2</v>
      </c>
      <c r="B14" s="263">
        <v>2447</v>
      </c>
      <c r="C14" s="264" t="s">
        <v>2084</v>
      </c>
      <c r="D14" s="262" t="s">
        <v>14</v>
      </c>
      <c r="E14" s="265">
        <v>0.32</v>
      </c>
      <c r="F14" s="262" t="s">
        <v>2783</v>
      </c>
      <c r="G14" s="265" t="s">
        <v>2784</v>
      </c>
      <c r="H14" s="265">
        <v>0.32</v>
      </c>
      <c r="I14" s="265">
        <v>0.32</v>
      </c>
      <c r="J14" s="266"/>
      <c r="K14" s="305" t="s">
        <v>2085</v>
      </c>
      <c r="M14" s="287"/>
    </row>
    <row r="15" spans="1:13" s="235" customFormat="1" ht="49.5" customHeight="1" x14ac:dyDescent="0.45">
      <c r="A15" s="300">
        <v>3</v>
      </c>
      <c r="B15" s="263">
        <v>2448</v>
      </c>
      <c r="C15" s="264" t="s">
        <v>2086</v>
      </c>
      <c r="D15" s="262" t="s">
        <v>14</v>
      </c>
      <c r="E15" s="265">
        <v>0.19</v>
      </c>
      <c r="F15" s="262" t="s">
        <v>2785</v>
      </c>
      <c r="G15" s="265" t="s">
        <v>2786</v>
      </c>
      <c r="H15" s="265">
        <v>0.19</v>
      </c>
      <c r="I15" s="265">
        <v>0.19</v>
      </c>
      <c r="J15" s="266"/>
      <c r="K15" s="305" t="s">
        <v>2085</v>
      </c>
      <c r="M15" s="287"/>
    </row>
    <row r="16" spans="1:13" s="235" customFormat="1" ht="40.15" customHeight="1" x14ac:dyDescent="0.45">
      <c r="A16" s="263">
        <v>4</v>
      </c>
      <c r="B16" s="263">
        <v>2449</v>
      </c>
      <c r="C16" s="264" t="s">
        <v>2087</v>
      </c>
      <c r="D16" s="262" t="s">
        <v>14</v>
      </c>
      <c r="E16" s="265">
        <v>0.28000000000000003</v>
      </c>
      <c r="F16" s="262" t="s">
        <v>2774</v>
      </c>
      <c r="G16" s="265" t="s">
        <v>2787</v>
      </c>
      <c r="H16" s="265">
        <v>0.28000000000000003</v>
      </c>
      <c r="I16" s="265">
        <v>0.28000000000000003</v>
      </c>
      <c r="J16" s="265"/>
      <c r="K16" s="305" t="s">
        <v>2085</v>
      </c>
      <c r="M16" s="287"/>
    </row>
    <row r="17" spans="1:13" s="235" customFormat="1" ht="30" customHeight="1" x14ac:dyDescent="0.45">
      <c r="A17" s="300">
        <v>5</v>
      </c>
      <c r="B17" s="263">
        <v>2452</v>
      </c>
      <c r="C17" s="264" t="s">
        <v>2088</v>
      </c>
      <c r="D17" s="262" t="s">
        <v>14</v>
      </c>
      <c r="E17" s="265">
        <v>0.33</v>
      </c>
      <c r="F17" s="262" t="s">
        <v>2788</v>
      </c>
      <c r="G17" s="265" t="s">
        <v>2789</v>
      </c>
      <c r="H17" s="265">
        <v>0.33</v>
      </c>
      <c r="I17" s="265">
        <v>0.33</v>
      </c>
      <c r="J17" s="266"/>
      <c r="K17" s="305" t="s">
        <v>2085</v>
      </c>
      <c r="M17" s="287"/>
    </row>
    <row r="18" spans="1:13" s="235" customFormat="1" ht="30" customHeight="1" x14ac:dyDescent="0.45">
      <c r="A18" s="263">
        <v>6</v>
      </c>
      <c r="B18" s="263">
        <v>2453</v>
      </c>
      <c r="C18" s="267" t="s">
        <v>2089</v>
      </c>
      <c r="D18" s="262" t="s">
        <v>14</v>
      </c>
      <c r="E18" s="265">
        <v>1.34</v>
      </c>
      <c r="F18" s="262" t="s">
        <v>2772</v>
      </c>
      <c r="G18" s="265" t="s">
        <v>2790</v>
      </c>
      <c r="H18" s="265">
        <v>1.34</v>
      </c>
      <c r="I18" s="265">
        <f>E18</f>
        <v>1.34</v>
      </c>
      <c r="J18" s="266"/>
      <c r="K18" s="305" t="s">
        <v>2085</v>
      </c>
      <c r="M18" s="287"/>
    </row>
    <row r="19" spans="1:13" s="235" customFormat="1" ht="30" customHeight="1" x14ac:dyDescent="0.45">
      <c r="A19" s="300">
        <v>7</v>
      </c>
      <c r="B19" s="263">
        <v>2454</v>
      </c>
      <c r="C19" s="264" t="s">
        <v>2090</v>
      </c>
      <c r="D19" s="262" t="s">
        <v>14</v>
      </c>
      <c r="E19" s="265">
        <v>0.77300000000000002</v>
      </c>
      <c r="F19" s="262" t="s">
        <v>2791</v>
      </c>
      <c r="G19" s="265" t="s">
        <v>2792</v>
      </c>
      <c r="H19" s="265">
        <v>0.77300000000000002</v>
      </c>
      <c r="I19" s="265">
        <v>0.77300000000000002</v>
      </c>
      <c r="J19" s="266"/>
      <c r="K19" s="305" t="s">
        <v>2085</v>
      </c>
      <c r="M19" s="287"/>
    </row>
    <row r="20" spans="1:13" s="235" customFormat="1" ht="42.4" customHeight="1" x14ac:dyDescent="0.45">
      <c r="A20" s="263">
        <v>8</v>
      </c>
      <c r="B20" s="263">
        <v>2455</v>
      </c>
      <c r="C20" s="264" t="s">
        <v>2091</v>
      </c>
      <c r="D20" s="262" t="s">
        <v>14</v>
      </c>
      <c r="E20" s="265">
        <v>1.86</v>
      </c>
      <c r="F20" s="262" t="s">
        <v>2793</v>
      </c>
      <c r="G20" s="265" t="s">
        <v>2794</v>
      </c>
      <c r="H20" s="265">
        <v>1.86</v>
      </c>
      <c r="I20" s="265">
        <v>1.86</v>
      </c>
      <c r="J20" s="266"/>
      <c r="K20" s="305" t="s">
        <v>2085</v>
      </c>
      <c r="M20" s="287"/>
    </row>
    <row r="21" spans="1:13" s="235" customFormat="1" ht="30" customHeight="1" x14ac:dyDescent="0.45">
      <c r="A21" s="300">
        <v>9</v>
      </c>
      <c r="B21" s="263">
        <v>2456</v>
      </c>
      <c r="C21" s="264" t="s">
        <v>2092</v>
      </c>
      <c r="D21" s="262" t="s">
        <v>14</v>
      </c>
      <c r="E21" s="265">
        <v>0.223</v>
      </c>
      <c r="F21" s="262" t="s">
        <v>2795</v>
      </c>
      <c r="G21" s="265" t="s">
        <v>2796</v>
      </c>
      <c r="H21" s="265">
        <v>0.223</v>
      </c>
      <c r="I21" s="265">
        <v>0.223</v>
      </c>
      <c r="J21" s="265"/>
      <c r="K21" s="305" t="s">
        <v>2085</v>
      </c>
      <c r="M21" s="287"/>
    </row>
    <row r="22" spans="1:13" s="235" customFormat="1" ht="30" customHeight="1" x14ac:dyDescent="0.45">
      <c r="A22" s="263">
        <v>10</v>
      </c>
      <c r="B22" s="263">
        <v>2457</v>
      </c>
      <c r="C22" s="264" t="s">
        <v>2093</v>
      </c>
      <c r="D22" s="262" t="s">
        <v>14</v>
      </c>
      <c r="E22" s="265">
        <v>3.4000000000000002E-2</v>
      </c>
      <c r="F22" s="262" t="s">
        <v>2797</v>
      </c>
      <c r="G22" s="265" t="s">
        <v>2798</v>
      </c>
      <c r="H22" s="265">
        <v>3.4000000000000002E-2</v>
      </c>
      <c r="I22" s="265">
        <v>3.4000000000000002E-2</v>
      </c>
      <c r="J22" s="266"/>
      <c r="K22" s="305" t="s">
        <v>2085</v>
      </c>
      <c r="M22" s="287"/>
    </row>
    <row r="23" spans="1:13" s="235" customFormat="1" ht="30" customHeight="1" x14ac:dyDescent="0.45">
      <c r="A23" s="300">
        <v>11</v>
      </c>
      <c r="B23" s="263">
        <v>2458</v>
      </c>
      <c r="C23" s="264" t="s">
        <v>2094</v>
      </c>
      <c r="D23" s="262" t="s">
        <v>14</v>
      </c>
      <c r="E23" s="265">
        <v>0.34</v>
      </c>
      <c r="F23" s="262" t="s">
        <v>2799</v>
      </c>
      <c r="G23" s="265" t="s">
        <v>2800</v>
      </c>
      <c r="H23" s="265">
        <v>0.34</v>
      </c>
      <c r="I23" s="265">
        <v>0.34</v>
      </c>
      <c r="J23" s="266"/>
      <c r="K23" s="305" t="s">
        <v>2085</v>
      </c>
      <c r="M23" s="287"/>
    </row>
    <row r="24" spans="1:13" s="235" customFormat="1" ht="47.25" customHeight="1" x14ac:dyDescent="0.45">
      <c r="A24" s="263">
        <v>12</v>
      </c>
      <c r="B24" s="263">
        <v>2459</v>
      </c>
      <c r="C24" s="264" t="s">
        <v>2095</v>
      </c>
      <c r="D24" s="262" t="s">
        <v>14</v>
      </c>
      <c r="E24" s="265">
        <v>0.16</v>
      </c>
      <c r="F24" s="262" t="s">
        <v>2801</v>
      </c>
      <c r="G24" s="265" t="s">
        <v>2802</v>
      </c>
      <c r="H24" s="265">
        <v>0.16</v>
      </c>
      <c r="I24" s="265">
        <v>0.16</v>
      </c>
      <c r="J24" s="265"/>
      <c r="K24" s="305" t="s">
        <v>2085</v>
      </c>
      <c r="M24" s="287"/>
    </row>
    <row r="25" spans="1:13" s="235" customFormat="1" ht="48" customHeight="1" x14ac:dyDescent="0.45">
      <c r="A25" s="300">
        <v>13</v>
      </c>
      <c r="B25" s="263">
        <v>2460</v>
      </c>
      <c r="C25" s="264" t="s">
        <v>2096</v>
      </c>
      <c r="D25" s="262" t="s">
        <v>14</v>
      </c>
      <c r="E25" s="265">
        <v>0.91100000000000003</v>
      </c>
      <c r="F25" s="262" t="s">
        <v>2803</v>
      </c>
      <c r="G25" s="265" t="s">
        <v>2804</v>
      </c>
      <c r="H25" s="265">
        <v>0.91100000000000003</v>
      </c>
      <c r="I25" s="265">
        <v>0.91100000000000003</v>
      </c>
      <c r="J25" s="266"/>
      <c r="K25" s="305" t="s">
        <v>2085</v>
      </c>
      <c r="M25" s="287"/>
    </row>
    <row r="26" spans="1:13" s="235" customFormat="1" ht="45.75" customHeight="1" x14ac:dyDescent="0.25">
      <c r="A26" s="263">
        <v>14</v>
      </c>
      <c r="B26" s="263">
        <v>2461</v>
      </c>
      <c r="C26" s="264" t="s">
        <v>2097</v>
      </c>
      <c r="D26" s="262" t="s">
        <v>14</v>
      </c>
      <c r="E26" s="265">
        <v>0.11600000000000001</v>
      </c>
      <c r="F26" s="262" t="s">
        <v>2805</v>
      </c>
      <c r="G26" s="265" t="s">
        <v>2806</v>
      </c>
      <c r="H26" s="265">
        <v>0.12</v>
      </c>
      <c r="I26" s="265">
        <v>0.12</v>
      </c>
      <c r="J26" s="266"/>
      <c r="K26" s="305" t="s">
        <v>2085</v>
      </c>
      <c r="M26" s="287"/>
    </row>
    <row r="27" spans="1:13" s="235" customFormat="1" ht="45" customHeight="1" x14ac:dyDescent="0.25">
      <c r="A27" s="300">
        <v>15</v>
      </c>
      <c r="B27" s="263">
        <v>2462</v>
      </c>
      <c r="C27" s="264" t="s">
        <v>2098</v>
      </c>
      <c r="D27" s="262" t="s">
        <v>14</v>
      </c>
      <c r="E27" s="265">
        <v>0.4</v>
      </c>
      <c r="F27" s="262" t="s">
        <v>2807</v>
      </c>
      <c r="G27" s="265" t="s">
        <v>2808</v>
      </c>
      <c r="H27" s="265">
        <v>0.4</v>
      </c>
      <c r="I27" s="265">
        <v>0.4</v>
      </c>
      <c r="J27" s="265"/>
      <c r="K27" s="305" t="s">
        <v>2085</v>
      </c>
      <c r="M27" s="287"/>
    </row>
    <row r="28" spans="1:13" s="235" customFormat="1" ht="45" customHeight="1" x14ac:dyDescent="0.25">
      <c r="A28" s="263">
        <v>16</v>
      </c>
      <c r="B28" s="263">
        <v>2463</v>
      </c>
      <c r="C28" s="264" t="s">
        <v>2099</v>
      </c>
      <c r="D28" s="262" t="s">
        <v>14</v>
      </c>
      <c r="E28" s="265">
        <v>0.18</v>
      </c>
      <c r="F28" s="262" t="s">
        <v>2809</v>
      </c>
      <c r="G28" s="265" t="s">
        <v>2810</v>
      </c>
      <c r="H28" s="265">
        <v>0.18</v>
      </c>
      <c r="I28" s="265">
        <v>0.18</v>
      </c>
      <c r="J28" s="266"/>
      <c r="K28" s="305" t="s">
        <v>2085</v>
      </c>
      <c r="M28" s="287"/>
    </row>
    <row r="29" spans="1:13" s="235" customFormat="1" ht="45.75" customHeight="1" x14ac:dyDescent="0.25">
      <c r="A29" s="300">
        <v>17</v>
      </c>
      <c r="B29" s="263">
        <v>2464</v>
      </c>
      <c r="C29" s="264" t="s">
        <v>2100</v>
      </c>
      <c r="D29" s="262" t="s">
        <v>14</v>
      </c>
      <c r="E29" s="265">
        <v>0.61199999999999999</v>
      </c>
      <c r="F29" s="262" t="s">
        <v>2811</v>
      </c>
      <c r="G29" s="265" t="s">
        <v>2812</v>
      </c>
      <c r="H29" s="265">
        <v>0.61199999999999999</v>
      </c>
      <c r="I29" s="265">
        <v>0.61199999999999999</v>
      </c>
      <c r="J29" s="266"/>
      <c r="K29" s="305" t="s">
        <v>2085</v>
      </c>
      <c r="M29" s="287"/>
    </row>
    <row r="30" spans="1:13" s="235" customFormat="1" ht="45" customHeight="1" x14ac:dyDescent="0.25">
      <c r="A30" s="263">
        <v>18</v>
      </c>
      <c r="B30" s="263">
        <v>2465</v>
      </c>
      <c r="C30" s="264" t="s">
        <v>2101</v>
      </c>
      <c r="D30" s="262" t="s">
        <v>14</v>
      </c>
      <c r="E30" s="265">
        <v>0.20499999999999999</v>
      </c>
      <c r="F30" s="262" t="s">
        <v>2813</v>
      </c>
      <c r="G30" s="265" t="s">
        <v>2814</v>
      </c>
      <c r="H30" s="265">
        <v>0.20499999999999999</v>
      </c>
      <c r="I30" s="265">
        <v>0.20499999999999999</v>
      </c>
      <c r="J30" s="265"/>
      <c r="K30" s="305" t="s">
        <v>2085</v>
      </c>
      <c r="M30" s="287"/>
    </row>
    <row r="31" spans="1:13" s="235" customFormat="1" ht="28.5" customHeight="1" x14ac:dyDescent="0.25">
      <c r="A31" s="300">
        <v>19</v>
      </c>
      <c r="B31" s="263">
        <v>2466</v>
      </c>
      <c r="C31" s="264" t="s">
        <v>2102</v>
      </c>
      <c r="D31" s="262" t="s">
        <v>14</v>
      </c>
      <c r="E31" s="265">
        <v>0.51</v>
      </c>
      <c r="F31" s="262" t="s">
        <v>2776</v>
      </c>
      <c r="G31" s="265" t="s">
        <v>2815</v>
      </c>
      <c r="H31" s="265">
        <v>0.51</v>
      </c>
      <c r="I31" s="265">
        <v>0.51</v>
      </c>
      <c r="J31" s="266"/>
      <c r="K31" s="305" t="s">
        <v>2085</v>
      </c>
      <c r="M31" s="287"/>
    </row>
    <row r="32" spans="1:13" s="235" customFormat="1" ht="45.75" customHeight="1" x14ac:dyDescent="0.25">
      <c r="A32" s="263">
        <v>20</v>
      </c>
      <c r="B32" s="263">
        <v>2467</v>
      </c>
      <c r="C32" s="264" t="s">
        <v>2103</v>
      </c>
      <c r="D32" s="262" t="s">
        <v>14</v>
      </c>
      <c r="E32" s="265">
        <v>0.19900000000000001</v>
      </c>
      <c r="F32" s="262" t="s">
        <v>2816</v>
      </c>
      <c r="G32" s="265" t="s">
        <v>2817</v>
      </c>
      <c r="H32" s="265">
        <v>0.4</v>
      </c>
      <c r="I32" s="265">
        <v>0.4</v>
      </c>
      <c r="J32" s="265"/>
      <c r="K32" s="299" t="s">
        <v>2818</v>
      </c>
      <c r="M32" s="287"/>
    </row>
    <row r="33" spans="1:13" s="235" customFormat="1" ht="30" customHeight="1" x14ac:dyDescent="0.25">
      <c r="A33" s="300">
        <v>21</v>
      </c>
      <c r="B33" s="263">
        <v>2468</v>
      </c>
      <c r="C33" s="264" t="s">
        <v>2104</v>
      </c>
      <c r="D33" s="262" t="s">
        <v>14</v>
      </c>
      <c r="E33" s="265">
        <v>0.32</v>
      </c>
      <c r="F33" s="262" t="s">
        <v>2819</v>
      </c>
      <c r="G33" s="265" t="s">
        <v>2820</v>
      </c>
      <c r="H33" s="265">
        <v>0.32</v>
      </c>
      <c r="I33" s="265">
        <v>0.32</v>
      </c>
      <c r="J33" s="266"/>
      <c r="K33" s="305" t="s">
        <v>2085</v>
      </c>
      <c r="M33" s="287"/>
    </row>
    <row r="34" spans="1:13" s="235" customFormat="1" ht="35.25" customHeight="1" x14ac:dyDescent="0.25">
      <c r="A34" s="263">
        <v>22</v>
      </c>
      <c r="B34" s="263">
        <v>2469</v>
      </c>
      <c r="C34" s="264" t="s">
        <v>2105</v>
      </c>
      <c r="D34" s="262" t="s">
        <v>14</v>
      </c>
      <c r="E34" s="265">
        <v>0.75</v>
      </c>
      <c r="F34" s="262" t="s">
        <v>2821</v>
      </c>
      <c r="G34" s="265" t="s">
        <v>2822</v>
      </c>
      <c r="H34" s="265">
        <v>0.96</v>
      </c>
      <c r="I34" s="265">
        <v>0.75</v>
      </c>
      <c r="J34" s="265">
        <v>0.21</v>
      </c>
      <c r="K34" s="299" t="s">
        <v>2823</v>
      </c>
      <c r="M34" s="287"/>
    </row>
    <row r="35" spans="1:13" s="235" customFormat="1" ht="30" customHeight="1" x14ac:dyDescent="0.25">
      <c r="A35" s="300">
        <v>23</v>
      </c>
      <c r="B35" s="263">
        <v>2470</v>
      </c>
      <c r="C35" s="264" t="s">
        <v>2106</v>
      </c>
      <c r="D35" s="262" t="s">
        <v>14</v>
      </c>
      <c r="E35" s="265">
        <v>0.28499999999999998</v>
      </c>
      <c r="F35" s="262" t="s">
        <v>2824</v>
      </c>
      <c r="G35" s="265" t="s">
        <v>2825</v>
      </c>
      <c r="H35" s="265">
        <v>0.28499999999999998</v>
      </c>
      <c r="I35" s="265">
        <v>0.28499999999999998</v>
      </c>
      <c r="J35" s="266"/>
      <c r="K35" s="305" t="s">
        <v>2085</v>
      </c>
      <c r="M35" s="287"/>
    </row>
    <row r="36" spans="1:13" s="235" customFormat="1" ht="45" customHeight="1" x14ac:dyDescent="0.25">
      <c r="A36" s="263">
        <v>24</v>
      </c>
      <c r="B36" s="263">
        <v>2471</v>
      </c>
      <c r="C36" s="264" t="s">
        <v>2107</v>
      </c>
      <c r="D36" s="262" t="s">
        <v>14</v>
      </c>
      <c r="E36" s="265">
        <v>1.01</v>
      </c>
      <c r="F36" s="262" t="s">
        <v>2777</v>
      </c>
      <c r="G36" s="265" t="s">
        <v>2826</v>
      </c>
      <c r="H36" s="265">
        <v>1.2</v>
      </c>
      <c r="I36" s="265">
        <v>1.2</v>
      </c>
      <c r="J36" s="265"/>
      <c r="K36" s="305" t="s">
        <v>2085</v>
      </c>
      <c r="M36" s="287"/>
    </row>
    <row r="37" spans="1:13" s="235" customFormat="1" ht="44.25" customHeight="1" x14ac:dyDescent="0.25">
      <c r="A37" s="300">
        <v>25</v>
      </c>
      <c r="B37" s="263">
        <v>2472</v>
      </c>
      <c r="C37" s="264" t="s">
        <v>2108</v>
      </c>
      <c r="D37" s="262" t="s">
        <v>14</v>
      </c>
      <c r="E37" s="265">
        <v>0.9</v>
      </c>
      <c r="F37" s="262" t="s">
        <v>2778</v>
      </c>
      <c r="G37" s="265" t="s">
        <v>2827</v>
      </c>
      <c r="H37" s="265">
        <v>0.9</v>
      </c>
      <c r="I37" s="265">
        <v>0.9</v>
      </c>
      <c r="J37" s="265"/>
      <c r="K37" s="305" t="s">
        <v>2085</v>
      </c>
      <c r="M37" s="287"/>
    </row>
    <row r="38" spans="1:13" s="235" customFormat="1" ht="46.15" customHeight="1" x14ac:dyDescent="0.25">
      <c r="A38" s="263">
        <v>26</v>
      </c>
      <c r="B38" s="263">
        <v>2473</v>
      </c>
      <c r="C38" s="264" t="s">
        <v>2109</v>
      </c>
      <c r="D38" s="262" t="s">
        <v>14</v>
      </c>
      <c r="E38" s="265">
        <v>0.81</v>
      </c>
      <c r="F38" s="262" t="s">
        <v>2828</v>
      </c>
      <c r="G38" s="265" t="s">
        <v>2829</v>
      </c>
      <c r="H38" s="265">
        <v>0.81</v>
      </c>
      <c r="I38" s="265">
        <v>0.81</v>
      </c>
      <c r="J38" s="265"/>
      <c r="K38" s="305" t="s">
        <v>2085</v>
      </c>
      <c r="M38" s="287"/>
    </row>
    <row r="39" spans="1:13" s="235" customFormat="1" ht="46.15" customHeight="1" x14ac:dyDescent="0.25">
      <c r="A39" s="300">
        <v>27</v>
      </c>
      <c r="B39" s="263">
        <v>2474</v>
      </c>
      <c r="C39" s="264" t="s">
        <v>2110</v>
      </c>
      <c r="D39" s="262" t="s">
        <v>14</v>
      </c>
      <c r="E39" s="265">
        <v>0.14199999999999999</v>
      </c>
      <c r="F39" s="262" t="s">
        <v>2830</v>
      </c>
      <c r="G39" s="265" t="s">
        <v>2831</v>
      </c>
      <c r="H39" s="265">
        <v>0.14199999999999999</v>
      </c>
      <c r="I39" s="265">
        <v>0.14199999999999999</v>
      </c>
      <c r="J39" s="265"/>
      <c r="K39" s="305" t="s">
        <v>2085</v>
      </c>
      <c r="M39" s="287"/>
    </row>
    <row r="40" spans="1:13" s="235" customFormat="1" ht="46.15" customHeight="1" x14ac:dyDescent="0.25">
      <c r="A40" s="263">
        <v>28</v>
      </c>
      <c r="B40" s="263">
        <v>2475</v>
      </c>
      <c r="C40" s="264" t="s">
        <v>2111</v>
      </c>
      <c r="D40" s="262" t="s">
        <v>14</v>
      </c>
      <c r="E40" s="265">
        <v>0.18</v>
      </c>
      <c r="F40" s="262" t="s">
        <v>2832</v>
      </c>
      <c r="G40" s="265" t="s">
        <v>2833</v>
      </c>
      <c r="H40" s="265">
        <v>0.27</v>
      </c>
      <c r="I40" s="265">
        <v>0.27</v>
      </c>
      <c r="J40" s="265"/>
      <c r="K40" s="305" t="s">
        <v>2085</v>
      </c>
      <c r="M40" s="287"/>
    </row>
    <row r="41" spans="1:13" s="235" customFormat="1" ht="46.15" customHeight="1" x14ac:dyDescent="0.25">
      <c r="A41" s="300">
        <v>29</v>
      </c>
      <c r="B41" s="263">
        <v>2476</v>
      </c>
      <c r="C41" s="264" t="s">
        <v>2112</v>
      </c>
      <c r="D41" s="262" t="s">
        <v>14</v>
      </c>
      <c r="E41" s="265">
        <v>0.52300000000000002</v>
      </c>
      <c r="F41" s="262">
        <v>38</v>
      </c>
      <c r="G41" s="265" t="s">
        <v>2834</v>
      </c>
      <c r="H41" s="265">
        <v>0.52300000000000002</v>
      </c>
      <c r="I41" s="265">
        <v>0.52300000000000002</v>
      </c>
      <c r="J41" s="265"/>
      <c r="K41" s="305" t="s">
        <v>2085</v>
      </c>
      <c r="M41" s="287"/>
    </row>
    <row r="42" spans="1:13" s="235" customFormat="1" ht="46.15" customHeight="1" x14ac:dyDescent="0.25">
      <c r="A42" s="263">
        <v>30</v>
      </c>
      <c r="B42" s="263">
        <v>2477</v>
      </c>
      <c r="C42" s="264" t="s">
        <v>2113</v>
      </c>
      <c r="D42" s="262" t="s">
        <v>14</v>
      </c>
      <c r="E42" s="265">
        <v>0.34200000000000003</v>
      </c>
      <c r="F42" s="262" t="s">
        <v>2835</v>
      </c>
      <c r="G42" s="265" t="s">
        <v>2836</v>
      </c>
      <c r="H42" s="265">
        <v>0.34200000000000003</v>
      </c>
      <c r="I42" s="265">
        <v>0.34200000000000003</v>
      </c>
      <c r="J42" s="266"/>
      <c r="K42" s="305" t="s">
        <v>2085</v>
      </c>
      <c r="M42" s="287"/>
    </row>
    <row r="43" spans="1:13" s="235" customFormat="1" ht="46.15" customHeight="1" x14ac:dyDescent="0.25">
      <c r="A43" s="300">
        <v>31</v>
      </c>
      <c r="B43" s="263">
        <v>2478</v>
      </c>
      <c r="C43" s="264" t="s">
        <v>2114</v>
      </c>
      <c r="D43" s="262" t="s">
        <v>14</v>
      </c>
      <c r="E43" s="265">
        <v>0.23100000000000001</v>
      </c>
      <c r="F43" s="262" t="s">
        <v>2837</v>
      </c>
      <c r="G43" s="265" t="s">
        <v>2838</v>
      </c>
      <c r="H43" s="265">
        <v>0.23100000000000001</v>
      </c>
      <c r="I43" s="265">
        <v>0.23100000000000001</v>
      </c>
      <c r="J43" s="266"/>
      <c r="K43" s="305" t="s">
        <v>2085</v>
      </c>
      <c r="M43" s="287"/>
    </row>
    <row r="44" spans="1:13" s="235" customFormat="1" ht="46.15" customHeight="1" x14ac:dyDescent="0.25">
      <c r="A44" s="263">
        <v>32</v>
      </c>
      <c r="B44" s="263">
        <v>2479</v>
      </c>
      <c r="C44" s="264" t="s">
        <v>2115</v>
      </c>
      <c r="D44" s="262" t="s">
        <v>14</v>
      </c>
      <c r="E44" s="265">
        <v>0.36399999999999999</v>
      </c>
      <c r="F44" s="262" t="s">
        <v>2839</v>
      </c>
      <c r="G44" s="265" t="s">
        <v>2840</v>
      </c>
      <c r="H44" s="265">
        <v>0.36399999999999999</v>
      </c>
      <c r="I44" s="265">
        <v>0.36399999999999999</v>
      </c>
      <c r="J44" s="265"/>
      <c r="K44" s="305" t="s">
        <v>2085</v>
      </c>
      <c r="M44" s="287"/>
    </row>
    <row r="45" spans="1:13" s="235" customFormat="1" ht="46.15" customHeight="1" x14ac:dyDescent="0.25">
      <c r="A45" s="300">
        <v>33</v>
      </c>
      <c r="B45" s="263">
        <v>2480</v>
      </c>
      <c r="C45" s="264" t="s">
        <v>2116</v>
      </c>
      <c r="D45" s="262" t="s">
        <v>14</v>
      </c>
      <c r="E45" s="265">
        <v>0.42499999999999999</v>
      </c>
      <c r="F45" s="262" t="s">
        <v>2841</v>
      </c>
      <c r="G45" s="265" t="s">
        <v>2842</v>
      </c>
      <c r="H45" s="265">
        <v>0.42499999999999999</v>
      </c>
      <c r="I45" s="265">
        <v>0.42499999999999999</v>
      </c>
      <c r="J45" s="266"/>
      <c r="K45" s="305" t="s">
        <v>2085</v>
      </c>
      <c r="M45" s="287"/>
    </row>
    <row r="46" spans="1:13" s="235" customFormat="1" ht="46.15" customHeight="1" x14ac:dyDescent="0.25">
      <c r="A46" s="263">
        <v>34</v>
      </c>
      <c r="B46" s="304">
        <v>2481</v>
      </c>
      <c r="C46" s="302" t="s">
        <v>2117</v>
      </c>
      <c r="D46" s="262" t="s">
        <v>14</v>
      </c>
      <c r="E46" s="437">
        <v>0.76</v>
      </c>
      <c r="F46" s="122"/>
      <c r="G46" s="302" t="s">
        <v>2843</v>
      </c>
      <c r="H46" s="299"/>
      <c r="I46" s="299" t="s">
        <v>2118</v>
      </c>
      <c r="J46" s="266"/>
      <c r="K46" s="299" t="s">
        <v>2118</v>
      </c>
      <c r="M46" s="287"/>
    </row>
    <row r="47" spans="1:13" s="235" customFormat="1" ht="46.15" customHeight="1" x14ac:dyDescent="0.25">
      <c r="A47" s="300">
        <v>35</v>
      </c>
      <c r="B47" s="304">
        <v>2482</v>
      </c>
      <c r="C47" s="302" t="s">
        <v>2119</v>
      </c>
      <c r="D47" s="262" t="s">
        <v>14</v>
      </c>
      <c r="E47" s="437">
        <v>1.24</v>
      </c>
      <c r="F47" s="122"/>
      <c r="G47" s="302" t="s">
        <v>2844</v>
      </c>
      <c r="H47" s="299"/>
      <c r="I47" s="299" t="s">
        <v>2118</v>
      </c>
      <c r="J47" s="266"/>
      <c r="K47" s="299" t="s">
        <v>2118</v>
      </c>
      <c r="M47" s="287"/>
    </row>
    <row r="48" spans="1:13" s="235" customFormat="1" ht="46.15" customHeight="1" x14ac:dyDescent="0.25">
      <c r="A48" s="263">
        <v>36</v>
      </c>
      <c r="B48" s="304">
        <v>2483</v>
      </c>
      <c r="C48" s="302" t="s">
        <v>2120</v>
      </c>
      <c r="D48" s="262" t="s">
        <v>14</v>
      </c>
      <c r="E48" s="437">
        <v>0.52</v>
      </c>
      <c r="F48" s="122"/>
      <c r="G48" s="302" t="s">
        <v>2845</v>
      </c>
      <c r="H48" s="299">
        <v>0.52</v>
      </c>
      <c r="I48" s="299" t="s">
        <v>2121</v>
      </c>
      <c r="J48" s="266"/>
      <c r="K48" s="299" t="s">
        <v>2121</v>
      </c>
      <c r="M48" s="287"/>
    </row>
    <row r="49" spans="1:13" s="235" customFormat="1" ht="46.15" customHeight="1" x14ac:dyDescent="0.25">
      <c r="A49" s="300">
        <v>37</v>
      </c>
      <c r="B49" s="304">
        <v>2484</v>
      </c>
      <c r="C49" s="302" t="s">
        <v>2122</v>
      </c>
      <c r="D49" s="262" t="s">
        <v>14</v>
      </c>
      <c r="E49" s="437">
        <v>0.08</v>
      </c>
      <c r="F49" s="122"/>
      <c r="G49" s="302" t="s">
        <v>2846</v>
      </c>
      <c r="H49" s="299">
        <v>0.08</v>
      </c>
      <c r="I49" s="299" t="s">
        <v>2118</v>
      </c>
      <c r="J49" s="266"/>
      <c r="K49" s="299" t="s">
        <v>2118</v>
      </c>
      <c r="M49" s="287"/>
    </row>
    <row r="50" spans="1:13" s="235" customFormat="1" ht="46.15" customHeight="1" x14ac:dyDescent="0.25">
      <c r="A50" s="263">
        <v>38</v>
      </c>
      <c r="B50" s="304">
        <v>2485</v>
      </c>
      <c r="C50" s="302" t="s">
        <v>2123</v>
      </c>
      <c r="D50" s="262" t="s">
        <v>14</v>
      </c>
      <c r="E50" s="437">
        <v>0.14000000000000001</v>
      </c>
      <c r="F50" s="122"/>
      <c r="G50" s="302" t="s">
        <v>2847</v>
      </c>
      <c r="H50" s="299"/>
      <c r="I50" s="299" t="s">
        <v>2118</v>
      </c>
      <c r="J50" s="266"/>
      <c r="K50" s="299" t="s">
        <v>2118</v>
      </c>
      <c r="M50" s="287"/>
    </row>
    <row r="51" spans="1:13" s="235" customFormat="1" ht="46.15" customHeight="1" x14ac:dyDescent="0.25">
      <c r="A51" s="300">
        <v>39</v>
      </c>
      <c r="B51" s="304">
        <v>2486</v>
      </c>
      <c r="C51" s="302" t="s">
        <v>2124</v>
      </c>
      <c r="D51" s="262" t="s">
        <v>14</v>
      </c>
      <c r="E51" s="437">
        <v>0.65</v>
      </c>
      <c r="F51" s="122"/>
      <c r="G51" s="302" t="s">
        <v>2848</v>
      </c>
      <c r="H51" s="299"/>
      <c r="I51" s="299" t="s">
        <v>2125</v>
      </c>
      <c r="J51" s="266"/>
      <c r="K51" s="299" t="s">
        <v>2125</v>
      </c>
      <c r="M51" s="287"/>
    </row>
    <row r="52" spans="1:13" s="235" customFormat="1" ht="46.15" customHeight="1" x14ac:dyDescent="0.25">
      <c r="A52" s="263">
        <v>40</v>
      </c>
      <c r="B52" s="304">
        <v>2487</v>
      </c>
      <c r="C52" s="302" t="s">
        <v>2126</v>
      </c>
      <c r="D52" s="262" t="s">
        <v>14</v>
      </c>
      <c r="E52" s="437">
        <v>0.45</v>
      </c>
      <c r="F52" s="122"/>
      <c r="G52" s="302" t="s">
        <v>2849</v>
      </c>
      <c r="H52" s="299">
        <v>0.45</v>
      </c>
      <c r="I52" s="299" t="s">
        <v>2118</v>
      </c>
      <c r="J52" s="266"/>
      <c r="K52" s="299" t="s">
        <v>2118</v>
      </c>
      <c r="M52" s="287"/>
    </row>
    <row r="53" spans="1:13" s="235" customFormat="1" ht="45.75" customHeight="1" x14ac:dyDescent="0.25">
      <c r="A53" s="300">
        <v>41</v>
      </c>
      <c r="B53" s="300">
        <v>2488</v>
      </c>
      <c r="C53" s="301" t="s">
        <v>2127</v>
      </c>
      <c r="D53" s="262" t="s">
        <v>14</v>
      </c>
      <c r="E53" s="438">
        <v>0.219</v>
      </c>
      <c r="F53" s="299">
        <v>16</v>
      </c>
      <c r="G53" s="301" t="s">
        <v>2127</v>
      </c>
      <c r="H53" s="305">
        <v>0.22</v>
      </c>
      <c r="I53" s="305">
        <v>0.22</v>
      </c>
      <c r="J53" s="305">
        <f>H53-I53</f>
        <v>0</v>
      </c>
      <c r="K53" s="305" t="s">
        <v>2085</v>
      </c>
      <c r="M53" s="287"/>
    </row>
    <row r="54" spans="1:13" s="235" customFormat="1" ht="46.5" customHeight="1" x14ac:dyDescent="0.25">
      <c r="A54" s="263">
        <v>42</v>
      </c>
      <c r="B54" s="300">
        <v>2489</v>
      </c>
      <c r="C54" s="301" t="s">
        <v>2128</v>
      </c>
      <c r="D54" s="262" t="s">
        <v>14</v>
      </c>
      <c r="E54" s="438">
        <v>9.7000000000000003E-2</v>
      </c>
      <c r="F54" s="305">
        <v>15</v>
      </c>
      <c r="G54" s="301" t="s">
        <v>2128</v>
      </c>
      <c r="H54" s="305">
        <v>0.1</v>
      </c>
      <c r="I54" s="305">
        <v>0.1</v>
      </c>
      <c r="J54" s="305">
        <f>H54-I54</f>
        <v>0</v>
      </c>
      <c r="K54" s="305" t="s">
        <v>2085</v>
      </c>
      <c r="M54" s="287"/>
    </row>
    <row r="55" spans="1:13" s="235" customFormat="1" ht="43.5" customHeight="1" x14ac:dyDescent="0.25">
      <c r="A55" s="300">
        <v>43</v>
      </c>
      <c r="B55" s="300">
        <v>2490</v>
      </c>
      <c r="C55" s="301" t="s">
        <v>2129</v>
      </c>
      <c r="D55" s="262" t="s">
        <v>14</v>
      </c>
      <c r="E55" s="438">
        <v>0.90500000000000003</v>
      </c>
      <c r="F55" s="268">
        <v>17</v>
      </c>
      <c r="G55" s="301" t="s">
        <v>2129</v>
      </c>
      <c r="H55" s="305">
        <v>0.9</v>
      </c>
      <c r="I55" s="305">
        <v>0.9</v>
      </c>
      <c r="J55" s="305">
        <f>H55-I55</f>
        <v>0</v>
      </c>
      <c r="K55" s="305" t="s">
        <v>2085</v>
      </c>
      <c r="M55" s="287"/>
    </row>
    <row r="56" spans="1:13" s="235" customFormat="1" ht="47.25" customHeight="1" x14ac:dyDescent="0.25">
      <c r="A56" s="263">
        <v>44</v>
      </c>
      <c r="B56" s="263">
        <v>2491</v>
      </c>
      <c r="C56" s="264" t="s">
        <v>2130</v>
      </c>
      <c r="D56" s="262" t="s">
        <v>14</v>
      </c>
      <c r="E56" s="265">
        <v>1.22</v>
      </c>
      <c r="F56" s="262" t="s">
        <v>2850</v>
      </c>
      <c r="G56" s="265" t="s">
        <v>2851</v>
      </c>
      <c r="H56" s="265">
        <v>1.22</v>
      </c>
      <c r="I56" s="265">
        <v>1.22</v>
      </c>
      <c r="J56" s="266"/>
      <c r="K56" s="305" t="s">
        <v>2085</v>
      </c>
      <c r="M56" s="287"/>
    </row>
    <row r="57" spans="1:13" s="235" customFormat="1" ht="44.25" customHeight="1" x14ac:dyDescent="0.25">
      <c r="A57" s="300">
        <v>45</v>
      </c>
      <c r="B57" s="263">
        <v>2492</v>
      </c>
      <c r="C57" s="264" t="s">
        <v>2131</v>
      </c>
      <c r="D57" s="262" t="s">
        <v>14</v>
      </c>
      <c r="E57" s="265">
        <v>1.99</v>
      </c>
      <c r="F57" s="262" t="s">
        <v>2773</v>
      </c>
      <c r="G57" s="265" t="s">
        <v>2852</v>
      </c>
      <c r="H57" s="265">
        <v>1.99</v>
      </c>
      <c r="I57" s="265">
        <v>1.99</v>
      </c>
      <c r="J57" s="266"/>
      <c r="K57" s="305" t="s">
        <v>2085</v>
      </c>
      <c r="M57" s="287"/>
    </row>
    <row r="58" spans="1:13" s="235" customFormat="1" ht="46.5" customHeight="1" x14ac:dyDescent="0.25">
      <c r="A58" s="263">
        <v>46</v>
      </c>
      <c r="B58" s="263">
        <v>2493</v>
      </c>
      <c r="C58" s="264" t="s">
        <v>2132</v>
      </c>
      <c r="D58" s="262" t="s">
        <v>14</v>
      </c>
      <c r="E58" s="265">
        <f>I58</f>
        <v>0.35</v>
      </c>
      <c r="F58" s="262" t="s">
        <v>2853</v>
      </c>
      <c r="G58" s="265" t="s">
        <v>2854</v>
      </c>
      <c r="H58" s="265">
        <f>M55</f>
        <v>0</v>
      </c>
      <c r="I58" s="265">
        <v>0.35</v>
      </c>
      <c r="J58" s="266"/>
      <c r="K58" s="305" t="s">
        <v>2085</v>
      </c>
      <c r="M58" s="287"/>
    </row>
    <row r="59" spans="1:13" s="235" customFormat="1" ht="45.75" customHeight="1" x14ac:dyDescent="0.25">
      <c r="A59" s="300">
        <v>47</v>
      </c>
      <c r="B59" s="263">
        <v>2494</v>
      </c>
      <c r="C59" s="264" t="s">
        <v>2133</v>
      </c>
      <c r="D59" s="262" t="s">
        <v>14</v>
      </c>
      <c r="E59" s="265">
        <v>2.3E-2</v>
      </c>
      <c r="F59" s="262" t="s">
        <v>2855</v>
      </c>
      <c r="G59" s="265" t="s">
        <v>2856</v>
      </c>
      <c r="H59" s="265">
        <v>2.3E-2</v>
      </c>
      <c r="I59" s="265">
        <v>2.3E-2</v>
      </c>
      <c r="J59" s="266"/>
      <c r="K59" s="305" t="s">
        <v>2085</v>
      </c>
      <c r="M59" s="287"/>
    </row>
    <row r="60" spans="1:13" s="235" customFormat="1" ht="43.5" customHeight="1" x14ac:dyDescent="0.25">
      <c r="A60" s="263">
        <v>48</v>
      </c>
      <c r="B60" s="263">
        <v>2495</v>
      </c>
      <c r="C60" s="264" t="s">
        <v>2134</v>
      </c>
      <c r="D60" s="262" t="s">
        <v>14</v>
      </c>
      <c r="E60" s="265">
        <v>1.03</v>
      </c>
      <c r="F60" s="262" t="s">
        <v>2771</v>
      </c>
      <c r="G60" s="265" t="s">
        <v>2857</v>
      </c>
      <c r="H60" s="265">
        <v>1.03</v>
      </c>
      <c r="I60" s="265">
        <f>E60</f>
        <v>1.03</v>
      </c>
      <c r="J60" s="266"/>
      <c r="K60" s="305" t="s">
        <v>2085</v>
      </c>
      <c r="M60" s="287"/>
    </row>
    <row r="61" spans="1:13" s="235" customFormat="1" ht="44.25" customHeight="1" x14ac:dyDescent="0.25">
      <c r="A61" s="300">
        <v>49</v>
      </c>
      <c r="B61" s="263">
        <v>2496</v>
      </c>
      <c r="C61" s="264" t="s">
        <v>2135</v>
      </c>
      <c r="D61" s="262" t="s">
        <v>14</v>
      </c>
      <c r="E61" s="265">
        <v>1.6020000000000001</v>
      </c>
      <c r="F61" s="262" t="s">
        <v>2858</v>
      </c>
      <c r="G61" s="265" t="s">
        <v>2859</v>
      </c>
      <c r="H61" s="265">
        <v>1.6020000000000001</v>
      </c>
      <c r="I61" s="265">
        <v>1.6020000000000001</v>
      </c>
      <c r="J61" s="265"/>
      <c r="K61" s="305" t="s">
        <v>2085</v>
      </c>
      <c r="M61" s="287"/>
    </row>
    <row r="62" spans="1:13" s="235" customFormat="1" ht="47.25" customHeight="1" x14ac:dyDescent="0.25">
      <c r="A62" s="263">
        <v>50</v>
      </c>
      <c r="B62" s="300">
        <v>2497</v>
      </c>
      <c r="C62" s="301" t="s">
        <v>2136</v>
      </c>
      <c r="D62" s="262" t="s">
        <v>14</v>
      </c>
      <c r="E62" s="438">
        <v>0.08</v>
      </c>
      <c r="F62" s="305">
        <v>18</v>
      </c>
      <c r="G62" s="301" t="s">
        <v>2136</v>
      </c>
      <c r="H62" s="305">
        <v>0.08</v>
      </c>
      <c r="I62" s="305">
        <v>0.08</v>
      </c>
      <c r="J62" s="305">
        <f>H62-I62</f>
        <v>0</v>
      </c>
      <c r="K62" s="299" t="s">
        <v>2860</v>
      </c>
      <c r="M62" s="287"/>
    </row>
    <row r="63" spans="1:13" s="235" customFormat="1" ht="46.5" customHeight="1" x14ac:dyDescent="0.25">
      <c r="A63" s="300">
        <v>51</v>
      </c>
      <c r="B63" s="263">
        <v>2498</v>
      </c>
      <c r="C63" s="264" t="s">
        <v>2137</v>
      </c>
      <c r="D63" s="262" t="s">
        <v>14</v>
      </c>
      <c r="E63" s="265">
        <v>6.508</v>
      </c>
      <c r="F63" s="262" t="s">
        <v>2861</v>
      </c>
      <c r="G63" s="265" t="s">
        <v>2862</v>
      </c>
      <c r="H63" s="265">
        <v>7</v>
      </c>
      <c r="I63" s="265">
        <v>7</v>
      </c>
      <c r="J63" s="266"/>
      <c r="K63" s="305" t="s">
        <v>2085</v>
      </c>
      <c r="M63" s="287"/>
    </row>
    <row r="64" spans="1:13" s="235" customFormat="1" ht="30" customHeight="1" x14ac:dyDescent="0.25">
      <c r="A64" s="263">
        <v>52</v>
      </c>
      <c r="B64" s="263">
        <v>2499</v>
      </c>
      <c r="C64" s="264" t="s">
        <v>2138</v>
      </c>
      <c r="D64" s="262" t="s">
        <v>14</v>
      </c>
      <c r="E64" s="265">
        <v>0.48399999999999999</v>
      </c>
      <c r="F64" s="262" t="s">
        <v>2863</v>
      </c>
      <c r="G64" s="265" t="s">
        <v>2864</v>
      </c>
      <c r="H64" s="265">
        <v>0.48399999999999999</v>
      </c>
      <c r="I64" s="265"/>
      <c r="J64" s="265">
        <v>0.48399999999999999</v>
      </c>
      <c r="K64" s="305" t="s">
        <v>2085</v>
      </c>
      <c r="M64" s="287"/>
    </row>
    <row r="65" spans="1:13" s="235" customFormat="1" ht="43.5" customHeight="1" x14ac:dyDescent="0.25">
      <c r="A65" s="300">
        <v>53</v>
      </c>
      <c r="B65" s="263">
        <v>2500</v>
      </c>
      <c r="C65" s="264" t="s">
        <v>2139</v>
      </c>
      <c r="D65" s="262" t="s">
        <v>14</v>
      </c>
      <c r="E65" s="265">
        <v>0.9</v>
      </c>
      <c r="F65" s="262" t="s">
        <v>2865</v>
      </c>
      <c r="G65" s="265" t="s">
        <v>2866</v>
      </c>
      <c r="H65" s="265">
        <v>0.9</v>
      </c>
      <c r="I65" s="265"/>
      <c r="J65" s="265">
        <v>0.9</v>
      </c>
      <c r="K65" s="305" t="s">
        <v>2085</v>
      </c>
      <c r="M65" s="287"/>
    </row>
    <row r="66" spans="1:13" s="235" customFormat="1" ht="43.5" customHeight="1" x14ac:dyDescent="0.25">
      <c r="A66" s="263">
        <v>54</v>
      </c>
      <c r="B66" s="263">
        <v>2501</v>
      </c>
      <c r="C66" s="264" t="s">
        <v>2140</v>
      </c>
      <c r="D66" s="262" t="s">
        <v>14</v>
      </c>
      <c r="E66" s="265">
        <v>1.296</v>
      </c>
      <c r="F66" s="262">
        <v>36</v>
      </c>
      <c r="G66" s="265" t="s">
        <v>2867</v>
      </c>
      <c r="H66" s="265">
        <v>1.296</v>
      </c>
      <c r="I66" s="265">
        <f>E66</f>
        <v>1.296</v>
      </c>
      <c r="J66" s="264"/>
      <c r="K66" s="305" t="s">
        <v>2085</v>
      </c>
      <c r="M66" s="287"/>
    </row>
    <row r="67" spans="1:13" s="235" customFormat="1" ht="44.25" customHeight="1" x14ac:dyDescent="0.25">
      <c r="A67" s="300">
        <v>55</v>
      </c>
      <c r="B67" s="263">
        <v>2502</v>
      </c>
      <c r="C67" s="264" t="s">
        <v>2141</v>
      </c>
      <c r="D67" s="262" t="s">
        <v>14</v>
      </c>
      <c r="E67" s="265">
        <v>1.1020000000000001</v>
      </c>
      <c r="F67" s="262">
        <v>37</v>
      </c>
      <c r="G67" s="265" t="s">
        <v>2868</v>
      </c>
      <c r="H67" s="265">
        <v>1.1020000000000001</v>
      </c>
      <c r="I67" s="265">
        <f>E67</f>
        <v>1.1020000000000001</v>
      </c>
      <c r="J67" s="264"/>
      <c r="K67" s="305" t="s">
        <v>2085</v>
      </c>
      <c r="M67" s="287"/>
    </row>
    <row r="68" spans="1:13" s="235" customFormat="1" ht="61.5" customHeight="1" x14ac:dyDescent="0.25">
      <c r="A68" s="263">
        <v>56</v>
      </c>
      <c r="B68" s="263">
        <v>2503</v>
      </c>
      <c r="C68" s="264" t="s">
        <v>2142</v>
      </c>
      <c r="D68" s="262" t="s">
        <v>14</v>
      </c>
      <c r="E68" s="265">
        <v>4.3999999999999997E-2</v>
      </c>
      <c r="F68" s="262" t="s">
        <v>2869</v>
      </c>
      <c r="G68" s="265" t="s">
        <v>2870</v>
      </c>
      <c r="H68" s="265">
        <v>4.3999999999999997E-2</v>
      </c>
      <c r="I68" s="265">
        <v>4.3999999999999997E-2</v>
      </c>
      <c r="J68" s="265"/>
      <c r="K68" s="305" t="s">
        <v>2085</v>
      </c>
      <c r="M68" s="287"/>
    </row>
    <row r="69" spans="1:13" s="235" customFormat="1" ht="61.9" customHeight="1" x14ac:dyDescent="0.25">
      <c r="A69" s="300">
        <v>57</v>
      </c>
      <c r="B69" s="263">
        <v>2504</v>
      </c>
      <c r="C69" s="264" t="s">
        <v>2143</v>
      </c>
      <c r="D69" s="262" t="s">
        <v>14</v>
      </c>
      <c r="E69" s="265">
        <v>0.183</v>
      </c>
      <c r="F69" s="262" t="s">
        <v>2871</v>
      </c>
      <c r="G69" s="265" t="s">
        <v>2872</v>
      </c>
      <c r="H69" s="265">
        <v>0.183</v>
      </c>
      <c r="I69" s="265">
        <v>0.183</v>
      </c>
      <c r="J69" s="265"/>
      <c r="K69" s="305" t="s">
        <v>2085</v>
      </c>
      <c r="M69" s="287"/>
    </row>
    <row r="70" spans="1:13" s="235" customFormat="1" ht="30" customHeight="1" x14ac:dyDescent="0.25">
      <c r="A70" s="263">
        <v>58</v>
      </c>
      <c r="B70" s="263">
        <v>2505</v>
      </c>
      <c r="C70" s="264" t="s">
        <v>2144</v>
      </c>
      <c r="D70" s="262" t="s">
        <v>14</v>
      </c>
      <c r="E70" s="265">
        <v>1.512</v>
      </c>
      <c r="F70" s="262" t="s">
        <v>2873</v>
      </c>
      <c r="G70" s="265" t="s">
        <v>2874</v>
      </c>
      <c r="H70" s="265">
        <v>1.512</v>
      </c>
      <c r="I70" s="265">
        <v>1.512</v>
      </c>
      <c r="J70" s="266"/>
      <c r="K70" s="305" t="s">
        <v>2085</v>
      </c>
      <c r="M70" s="287"/>
    </row>
    <row r="71" spans="1:13" s="235" customFormat="1" ht="45.75" customHeight="1" x14ac:dyDescent="0.25">
      <c r="A71" s="300">
        <v>59</v>
      </c>
      <c r="B71" s="263">
        <v>2506</v>
      </c>
      <c r="C71" s="264" t="s">
        <v>2145</v>
      </c>
      <c r="D71" s="262" t="s">
        <v>14</v>
      </c>
      <c r="E71" s="265">
        <v>9.4E-2</v>
      </c>
      <c r="F71" s="262" t="s">
        <v>2875</v>
      </c>
      <c r="G71" s="265" t="s">
        <v>2876</v>
      </c>
      <c r="H71" s="265">
        <v>9.4E-2</v>
      </c>
      <c r="I71" s="265">
        <v>9.4E-2</v>
      </c>
      <c r="J71" s="265"/>
      <c r="K71" s="305" t="s">
        <v>2085</v>
      </c>
      <c r="M71" s="287"/>
    </row>
    <row r="72" spans="1:13" s="235" customFormat="1" ht="32.25" customHeight="1" x14ac:dyDescent="0.25">
      <c r="A72" s="263">
        <v>60</v>
      </c>
      <c r="B72" s="263">
        <v>2507</v>
      </c>
      <c r="C72" s="264" t="s">
        <v>2146</v>
      </c>
      <c r="D72" s="262" t="s">
        <v>14</v>
      </c>
      <c r="E72" s="265">
        <v>0.32200000000000001</v>
      </c>
      <c r="F72" s="262" t="s">
        <v>2877</v>
      </c>
      <c r="G72" s="265" t="s">
        <v>2878</v>
      </c>
      <c r="H72" s="265">
        <v>0.32200000000000001</v>
      </c>
      <c r="I72" s="265">
        <v>0.32200000000000001</v>
      </c>
      <c r="J72" s="265"/>
      <c r="K72" s="305" t="s">
        <v>2085</v>
      </c>
      <c r="M72" s="287"/>
    </row>
    <row r="73" spans="1:13" s="235" customFormat="1" ht="43.5" customHeight="1" x14ac:dyDescent="0.25">
      <c r="A73" s="300">
        <v>61</v>
      </c>
      <c r="B73" s="263">
        <v>2508</v>
      </c>
      <c r="C73" s="264" t="s">
        <v>2147</v>
      </c>
      <c r="D73" s="262" t="s">
        <v>14</v>
      </c>
      <c r="E73" s="265">
        <v>0.122</v>
      </c>
      <c r="F73" s="262" t="s">
        <v>2879</v>
      </c>
      <c r="G73" s="265" t="s">
        <v>2880</v>
      </c>
      <c r="H73" s="265">
        <v>0.122</v>
      </c>
      <c r="I73" s="265">
        <v>0.122</v>
      </c>
      <c r="J73" s="266"/>
      <c r="K73" s="305" t="s">
        <v>2085</v>
      </c>
      <c r="M73" s="287"/>
    </row>
    <row r="74" spans="1:13" s="235" customFormat="1" ht="40.15" customHeight="1" x14ac:dyDescent="0.25">
      <c r="A74" s="263">
        <v>62</v>
      </c>
      <c r="B74" s="263">
        <v>2509</v>
      </c>
      <c r="C74" s="264" t="s">
        <v>2148</v>
      </c>
      <c r="D74" s="262" t="s">
        <v>14</v>
      </c>
      <c r="E74" s="265">
        <v>0.13100000000000001</v>
      </c>
      <c r="F74" s="262" t="s">
        <v>2881</v>
      </c>
      <c r="G74" s="265" t="s">
        <v>2882</v>
      </c>
      <c r="H74" s="265">
        <v>0.13100000000000001</v>
      </c>
      <c r="I74" s="265">
        <v>0.13100000000000001</v>
      </c>
      <c r="J74" s="266"/>
      <c r="K74" s="305" t="s">
        <v>2085</v>
      </c>
      <c r="M74" s="287"/>
    </row>
    <row r="75" spans="1:13" s="235" customFormat="1" ht="45" customHeight="1" x14ac:dyDescent="0.25">
      <c r="A75" s="300">
        <v>63</v>
      </c>
      <c r="B75" s="263">
        <v>2510</v>
      </c>
      <c r="C75" s="264" t="s">
        <v>2149</v>
      </c>
      <c r="D75" s="262" t="s">
        <v>14</v>
      </c>
      <c r="E75" s="265">
        <v>0.502</v>
      </c>
      <c r="F75" s="262" t="s">
        <v>2883</v>
      </c>
      <c r="G75" s="265" t="s">
        <v>2884</v>
      </c>
      <c r="H75" s="265">
        <v>0.502</v>
      </c>
      <c r="I75" s="265">
        <v>0.502</v>
      </c>
      <c r="J75" s="266"/>
      <c r="K75" s="305" t="s">
        <v>2085</v>
      </c>
      <c r="M75" s="287"/>
    </row>
    <row r="76" spans="1:13" s="235" customFormat="1" ht="33" customHeight="1" x14ac:dyDescent="0.25">
      <c r="A76" s="263">
        <v>64</v>
      </c>
      <c r="B76" s="263">
        <v>2511</v>
      </c>
      <c r="C76" s="264" t="s">
        <v>2150</v>
      </c>
      <c r="D76" s="262" t="s">
        <v>14</v>
      </c>
      <c r="E76" s="265">
        <v>0.21</v>
      </c>
      <c r="F76" s="262" t="s">
        <v>2885</v>
      </c>
      <c r="G76" s="265" t="s">
        <v>2886</v>
      </c>
      <c r="H76" s="265">
        <v>0.21</v>
      </c>
      <c r="I76" s="265">
        <v>0.21</v>
      </c>
      <c r="J76" s="266"/>
      <c r="K76" s="305" t="s">
        <v>2085</v>
      </c>
      <c r="M76" s="287"/>
    </row>
    <row r="77" spans="1:13" s="235" customFormat="1" ht="48" customHeight="1" x14ac:dyDescent="0.25">
      <c r="A77" s="300">
        <v>65</v>
      </c>
      <c r="B77" s="263">
        <v>2512</v>
      </c>
      <c r="C77" s="264" t="s">
        <v>2151</v>
      </c>
      <c r="D77" s="262" t="s">
        <v>14</v>
      </c>
      <c r="E77" s="265">
        <v>0.15</v>
      </c>
      <c r="F77" s="262" t="s">
        <v>2887</v>
      </c>
      <c r="G77" s="265" t="s">
        <v>2888</v>
      </c>
      <c r="H77" s="265">
        <v>0.15</v>
      </c>
      <c r="I77" s="265">
        <v>0.15</v>
      </c>
      <c r="J77" s="266"/>
      <c r="K77" s="305" t="s">
        <v>2085</v>
      </c>
      <c r="M77" s="287"/>
    </row>
    <row r="78" spans="1:13" s="235" customFormat="1" ht="41.25" customHeight="1" x14ac:dyDescent="0.25">
      <c r="A78" s="263">
        <v>66</v>
      </c>
      <c r="B78" s="263">
        <v>2513</v>
      </c>
      <c r="C78" s="264" t="s">
        <v>2152</v>
      </c>
      <c r="D78" s="262" t="s">
        <v>14</v>
      </c>
      <c r="E78" s="265">
        <v>0.44500000000000001</v>
      </c>
      <c r="F78" s="262" t="s">
        <v>2889</v>
      </c>
      <c r="G78" s="265" t="s">
        <v>2890</v>
      </c>
      <c r="H78" s="265">
        <v>0.44500000000000001</v>
      </c>
      <c r="I78" s="265">
        <v>0.44500000000000001</v>
      </c>
      <c r="J78" s="265"/>
      <c r="K78" s="305" t="s">
        <v>2085</v>
      </c>
      <c r="M78" s="287"/>
    </row>
    <row r="79" spans="1:13" s="235" customFormat="1" ht="48.75" customHeight="1" x14ac:dyDescent="0.25">
      <c r="A79" s="300">
        <v>67</v>
      </c>
      <c r="B79" s="263">
        <v>2514</v>
      </c>
      <c r="C79" s="264" t="s">
        <v>2153</v>
      </c>
      <c r="D79" s="262" t="s">
        <v>14</v>
      </c>
      <c r="E79" s="265">
        <v>7.0000000000000007E-2</v>
      </c>
      <c r="F79" s="262" t="s">
        <v>2891</v>
      </c>
      <c r="G79" s="265" t="s">
        <v>2892</v>
      </c>
      <c r="H79" s="265">
        <v>7.0000000000000007E-2</v>
      </c>
      <c r="I79" s="265">
        <v>7.0000000000000007E-2</v>
      </c>
      <c r="J79" s="265"/>
      <c r="K79" s="305" t="s">
        <v>2085</v>
      </c>
      <c r="M79" s="287"/>
    </row>
    <row r="80" spans="1:13" s="235" customFormat="1" ht="49.5" customHeight="1" x14ac:dyDescent="0.25">
      <c r="A80" s="263">
        <v>68</v>
      </c>
      <c r="B80" s="263">
        <v>2515</v>
      </c>
      <c r="C80" s="264" t="s">
        <v>2154</v>
      </c>
      <c r="D80" s="262" t="s">
        <v>14</v>
      </c>
      <c r="E80" s="265">
        <v>0.22</v>
      </c>
      <c r="F80" s="262" t="s">
        <v>2893</v>
      </c>
      <c r="G80" s="265" t="s">
        <v>2894</v>
      </c>
      <c r="H80" s="265">
        <v>0.22</v>
      </c>
      <c r="I80" s="265">
        <v>0.22</v>
      </c>
      <c r="J80" s="266"/>
      <c r="K80" s="305" t="s">
        <v>2085</v>
      </c>
      <c r="M80" s="287"/>
    </row>
    <row r="81" spans="1:13" s="235" customFormat="1" ht="46.5" customHeight="1" x14ac:dyDescent="0.25">
      <c r="A81" s="300">
        <v>69</v>
      </c>
      <c r="B81" s="263">
        <v>2516</v>
      </c>
      <c r="C81" s="264" t="s">
        <v>3044</v>
      </c>
      <c r="D81" s="262" t="s">
        <v>14</v>
      </c>
      <c r="E81" s="265">
        <v>0.39</v>
      </c>
      <c r="F81" s="262" t="s">
        <v>2895</v>
      </c>
      <c r="G81" s="265" t="s">
        <v>2896</v>
      </c>
      <c r="H81" s="265">
        <v>0.39</v>
      </c>
      <c r="I81" s="265">
        <v>0.39</v>
      </c>
      <c r="J81" s="266"/>
      <c r="K81" s="305" t="s">
        <v>2085</v>
      </c>
      <c r="M81" s="287"/>
    </row>
    <row r="82" spans="1:13" s="235" customFormat="1" ht="46.5" customHeight="1" x14ac:dyDescent="0.25">
      <c r="A82" s="263">
        <v>70</v>
      </c>
      <c r="B82" s="263">
        <v>2517</v>
      </c>
      <c r="C82" s="264" t="s">
        <v>2155</v>
      </c>
      <c r="D82" s="262" t="s">
        <v>14</v>
      </c>
      <c r="E82" s="265">
        <v>0.42</v>
      </c>
      <c r="F82" s="262" t="s">
        <v>2897</v>
      </c>
      <c r="G82" s="265" t="s">
        <v>2898</v>
      </c>
      <c r="H82" s="265">
        <v>0.42</v>
      </c>
      <c r="I82" s="265">
        <v>0.42</v>
      </c>
      <c r="J82" s="266"/>
      <c r="K82" s="305" t="s">
        <v>2085</v>
      </c>
      <c r="M82" s="287"/>
    </row>
    <row r="83" spans="1:13" s="235" customFormat="1" ht="42" customHeight="1" x14ac:dyDescent="0.25">
      <c r="A83" s="300">
        <v>71</v>
      </c>
      <c r="B83" s="263">
        <v>2518</v>
      </c>
      <c r="C83" s="264" t="s">
        <v>2156</v>
      </c>
      <c r="D83" s="262" t="s">
        <v>14</v>
      </c>
      <c r="E83" s="265">
        <v>0.06</v>
      </c>
      <c r="F83" s="262" t="s">
        <v>2899</v>
      </c>
      <c r="G83" s="265" t="s">
        <v>2900</v>
      </c>
      <c r="H83" s="265">
        <v>0.06</v>
      </c>
      <c r="I83" s="265">
        <v>0.06</v>
      </c>
      <c r="J83" s="265"/>
      <c r="K83" s="305" t="s">
        <v>2085</v>
      </c>
      <c r="M83" s="287"/>
    </row>
    <row r="84" spans="1:13" s="235" customFormat="1" ht="42" customHeight="1" x14ac:dyDescent="0.25">
      <c r="A84" s="263">
        <v>72</v>
      </c>
      <c r="B84" s="263">
        <v>2519</v>
      </c>
      <c r="C84" s="264" t="s">
        <v>2157</v>
      </c>
      <c r="D84" s="262" t="s">
        <v>14</v>
      </c>
      <c r="E84" s="265">
        <v>0.13</v>
      </c>
      <c r="F84" s="262" t="s">
        <v>2901</v>
      </c>
      <c r="G84" s="265" t="s">
        <v>2902</v>
      </c>
      <c r="H84" s="265">
        <v>0.2</v>
      </c>
      <c r="I84" s="265">
        <v>0.2</v>
      </c>
      <c r="J84" s="265"/>
      <c r="K84" s="305" t="s">
        <v>2085</v>
      </c>
      <c r="M84" s="287"/>
    </row>
    <row r="85" spans="1:13" s="235" customFormat="1" ht="42" customHeight="1" x14ac:dyDescent="0.25">
      <c r="A85" s="300">
        <v>73</v>
      </c>
      <c r="B85" s="263">
        <v>2520</v>
      </c>
      <c r="C85" s="264" t="s">
        <v>2158</v>
      </c>
      <c r="D85" s="262" t="s">
        <v>14</v>
      </c>
      <c r="E85" s="265">
        <v>0.04</v>
      </c>
      <c r="F85" s="262" t="s">
        <v>2903</v>
      </c>
      <c r="G85" s="265" t="s">
        <v>2904</v>
      </c>
      <c r="H85" s="265">
        <v>0.04</v>
      </c>
      <c r="I85" s="265">
        <v>0.04</v>
      </c>
      <c r="J85" s="266"/>
      <c r="K85" s="305" t="s">
        <v>2085</v>
      </c>
      <c r="M85" s="287"/>
    </row>
    <row r="86" spans="1:13" s="235" customFormat="1" ht="30" customHeight="1" x14ac:dyDescent="0.25">
      <c r="A86" s="263">
        <v>74</v>
      </c>
      <c r="B86" s="263">
        <v>2521</v>
      </c>
      <c r="C86" s="264" t="s">
        <v>2159</v>
      </c>
      <c r="D86" s="262" t="s">
        <v>14</v>
      </c>
      <c r="E86" s="265">
        <v>7.0000000000000007E-2</v>
      </c>
      <c r="F86" s="262" t="s">
        <v>2905</v>
      </c>
      <c r="G86" s="265" t="s">
        <v>2906</v>
      </c>
      <c r="H86" s="265">
        <v>7.0000000000000007E-2</v>
      </c>
      <c r="I86" s="265">
        <v>7.0000000000000007E-2</v>
      </c>
      <c r="J86" s="266"/>
      <c r="K86" s="305" t="s">
        <v>2085</v>
      </c>
      <c r="M86" s="287"/>
    </row>
    <row r="87" spans="1:13" s="235" customFormat="1" ht="30" customHeight="1" x14ac:dyDescent="0.25">
      <c r="A87" s="300">
        <v>75</v>
      </c>
      <c r="B87" s="263">
        <v>2522</v>
      </c>
      <c r="C87" s="264" t="s">
        <v>2160</v>
      </c>
      <c r="D87" s="262" t="s">
        <v>14</v>
      </c>
      <c r="E87" s="265">
        <v>0.104</v>
      </c>
      <c r="F87" s="262" t="s">
        <v>2907</v>
      </c>
      <c r="G87" s="265" t="s">
        <v>2908</v>
      </c>
      <c r="H87" s="265">
        <v>0.104</v>
      </c>
      <c r="I87" s="265">
        <v>0.104</v>
      </c>
      <c r="J87" s="266"/>
      <c r="K87" s="305" t="s">
        <v>2085</v>
      </c>
      <c r="M87" s="287"/>
    </row>
    <row r="88" spans="1:13" s="235" customFormat="1" ht="30" customHeight="1" x14ac:dyDescent="0.25">
      <c r="A88" s="263">
        <v>76</v>
      </c>
      <c r="B88" s="263">
        <v>2523</v>
      </c>
      <c r="C88" s="264" t="s">
        <v>2161</v>
      </c>
      <c r="D88" s="262" t="s">
        <v>14</v>
      </c>
      <c r="E88" s="265">
        <v>0.25</v>
      </c>
      <c r="F88" s="262" t="s">
        <v>2909</v>
      </c>
      <c r="G88" s="265" t="s">
        <v>2910</v>
      </c>
      <c r="H88" s="265">
        <v>0.3</v>
      </c>
      <c r="I88" s="265">
        <v>0.3</v>
      </c>
      <c r="J88" s="265"/>
      <c r="K88" s="305" t="s">
        <v>2085</v>
      </c>
      <c r="M88" s="287"/>
    </row>
    <row r="89" spans="1:13" s="235" customFormat="1" ht="30" customHeight="1" x14ac:dyDescent="0.25">
      <c r="A89" s="300">
        <v>77</v>
      </c>
      <c r="B89" s="263">
        <v>2524</v>
      </c>
      <c r="C89" s="264" t="s">
        <v>2162</v>
      </c>
      <c r="D89" s="262" t="s">
        <v>14</v>
      </c>
      <c r="E89" s="265">
        <v>0.17299999999999999</v>
      </c>
      <c r="F89" s="262" t="s">
        <v>2911</v>
      </c>
      <c r="G89" s="265" t="s">
        <v>2912</v>
      </c>
      <c r="H89" s="265">
        <v>0.17299999999999999</v>
      </c>
      <c r="I89" s="265">
        <v>0.17299999999999999</v>
      </c>
      <c r="J89" s="266"/>
      <c r="K89" s="305" t="s">
        <v>2085</v>
      </c>
      <c r="M89" s="287"/>
    </row>
    <row r="90" spans="1:13" s="235" customFormat="1" ht="36" customHeight="1" x14ac:dyDescent="0.25">
      <c r="A90" s="263">
        <v>78</v>
      </c>
      <c r="B90" s="263">
        <v>2525</v>
      </c>
      <c r="C90" s="264" t="s">
        <v>2163</v>
      </c>
      <c r="D90" s="262" t="s">
        <v>14</v>
      </c>
      <c r="E90" s="265">
        <v>0.22</v>
      </c>
      <c r="F90" s="262" t="s">
        <v>2779</v>
      </c>
      <c r="G90" s="265" t="s">
        <v>2913</v>
      </c>
      <c r="H90" s="265">
        <v>0.22</v>
      </c>
      <c r="I90" s="265">
        <v>0.22</v>
      </c>
      <c r="J90" s="266"/>
      <c r="K90" s="305" t="s">
        <v>2085</v>
      </c>
      <c r="M90" s="287"/>
    </row>
    <row r="91" spans="1:13" s="235" customFormat="1" ht="47.25" customHeight="1" x14ac:dyDescent="0.25">
      <c r="A91" s="300">
        <v>79</v>
      </c>
      <c r="B91" s="263">
        <v>2526</v>
      </c>
      <c r="C91" s="264" t="s">
        <v>2164</v>
      </c>
      <c r="D91" s="262" t="s">
        <v>14</v>
      </c>
      <c r="E91" s="265">
        <v>0.06</v>
      </c>
      <c r="F91" s="262" t="s">
        <v>2914</v>
      </c>
      <c r="G91" s="265" t="s">
        <v>2915</v>
      </c>
      <c r="H91" s="265">
        <v>0.06</v>
      </c>
      <c r="I91" s="265">
        <v>0.06</v>
      </c>
      <c r="J91" s="265"/>
      <c r="K91" s="305" t="s">
        <v>2085</v>
      </c>
      <c r="M91" s="287"/>
    </row>
    <row r="92" spans="1:13" s="235" customFormat="1" ht="30" customHeight="1" x14ac:dyDescent="0.25">
      <c r="A92" s="263">
        <v>80</v>
      </c>
      <c r="B92" s="263">
        <v>2527</v>
      </c>
      <c r="C92" s="264" t="s">
        <v>2165</v>
      </c>
      <c r="D92" s="262" t="s">
        <v>14</v>
      </c>
      <c r="E92" s="265">
        <v>6.0999999999999999E-2</v>
      </c>
      <c r="F92" s="262" t="s">
        <v>2775</v>
      </c>
      <c r="G92" s="265" t="s">
        <v>2916</v>
      </c>
      <c r="H92" s="265">
        <v>6.0999999999999999E-2</v>
      </c>
      <c r="I92" s="265">
        <v>6.0999999999999999E-2</v>
      </c>
      <c r="J92" s="266"/>
      <c r="K92" s="305" t="s">
        <v>2085</v>
      </c>
      <c r="M92" s="287"/>
    </row>
    <row r="93" spans="1:13" s="235" customFormat="1" ht="30" customHeight="1" x14ac:dyDescent="0.25">
      <c r="A93" s="300">
        <v>81</v>
      </c>
      <c r="B93" s="263">
        <v>2528</v>
      </c>
      <c r="C93" s="264" t="s">
        <v>2166</v>
      </c>
      <c r="D93" s="262" t="s">
        <v>14</v>
      </c>
      <c r="E93" s="265">
        <v>8.7999999999999995E-2</v>
      </c>
      <c r="F93" s="262" t="s">
        <v>2917</v>
      </c>
      <c r="G93" s="265" t="s">
        <v>2918</v>
      </c>
      <c r="H93" s="265">
        <v>0.18</v>
      </c>
      <c r="I93" s="265">
        <v>0.18</v>
      </c>
      <c r="J93" s="265"/>
      <c r="K93" s="299" t="s">
        <v>2919</v>
      </c>
      <c r="M93" s="287"/>
    </row>
    <row r="94" spans="1:13" s="235" customFormat="1" ht="33" customHeight="1" x14ac:dyDescent="0.25">
      <c r="A94" s="263">
        <v>82</v>
      </c>
      <c r="B94" s="263">
        <v>2529</v>
      </c>
      <c r="C94" s="264" t="s">
        <v>2167</v>
      </c>
      <c r="D94" s="262" t="s">
        <v>14</v>
      </c>
      <c r="E94" s="265">
        <v>2.3E-2</v>
      </c>
      <c r="F94" s="262" t="s">
        <v>2920</v>
      </c>
      <c r="G94" s="265" t="s">
        <v>2921</v>
      </c>
      <c r="H94" s="265">
        <v>2.3E-2</v>
      </c>
      <c r="I94" s="265">
        <v>2.3E-2</v>
      </c>
      <c r="J94" s="265"/>
      <c r="K94" s="305" t="s">
        <v>2085</v>
      </c>
      <c r="M94" s="287"/>
    </row>
    <row r="95" spans="1:13" s="235" customFormat="1" ht="44.25" customHeight="1" x14ac:dyDescent="0.25">
      <c r="A95" s="300">
        <v>83</v>
      </c>
      <c r="B95" s="263">
        <v>2530</v>
      </c>
      <c r="C95" s="264" t="s">
        <v>2168</v>
      </c>
      <c r="D95" s="262" t="s">
        <v>14</v>
      </c>
      <c r="E95" s="265">
        <v>0.08</v>
      </c>
      <c r="F95" s="262" t="s">
        <v>2922</v>
      </c>
      <c r="G95" s="265" t="s">
        <v>2923</v>
      </c>
      <c r="H95" s="265">
        <v>0.08</v>
      </c>
      <c r="I95" s="265">
        <v>0.08</v>
      </c>
      <c r="J95" s="266"/>
      <c r="K95" s="305" t="s">
        <v>2085</v>
      </c>
      <c r="M95" s="287"/>
    </row>
    <row r="96" spans="1:13" s="235" customFormat="1" ht="40.15" customHeight="1" x14ac:dyDescent="0.25">
      <c r="A96" s="263">
        <v>84</v>
      </c>
      <c r="B96" s="263">
        <v>2531</v>
      </c>
      <c r="C96" s="269" t="s">
        <v>2169</v>
      </c>
      <c r="D96" s="262" t="s">
        <v>14</v>
      </c>
      <c r="E96" s="271">
        <v>0.87</v>
      </c>
      <c r="F96" s="270" t="s">
        <v>2924</v>
      </c>
      <c r="G96" s="271" t="s">
        <v>2925</v>
      </c>
      <c r="H96" s="271">
        <v>1.08</v>
      </c>
      <c r="I96" s="271">
        <v>0.87</v>
      </c>
      <c r="J96" s="271">
        <v>0.21</v>
      </c>
      <c r="K96" s="305" t="s">
        <v>2085</v>
      </c>
      <c r="M96" s="287"/>
    </row>
    <row r="97" spans="1:13" s="235" customFormat="1" ht="30" customHeight="1" x14ac:dyDescent="0.25">
      <c r="A97" s="300">
        <v>85</v>
      </c>
      <c r="B97" s="263">
        <v>2532</v>
      </c>
      <c r="C97" s="264" t="s">
        <v>2170</v>
      </c>
      <c r="D97" s="262" t="s">
        <v>14</v>
      </c>
      <c r="E97" s="265">
        <f>I97</f>
        <v>0.05</v>
      </c>
      <c r="F97" s="262" t="s">
        <v>2926</v>
      </c>
      <c r="G97" s="265" t="s">
        <v>2927</v>
      </c>
      <c r="H97" s="265">
        <f>M92</f>
        <v>0</v>
      </c>
      <c r="I97" s="265">
        <v>0.05</v>
      </c>
      <c r="J97" s="266"/>
      <c r="K97" s="305" t="s">
        <v>2085</v>
      </c>
      <c r="M97" s="287"/>
    </row>
    <row r="98" spans="1:13" s="235" customFormat="1" ht="48.75" customHeight="1" x14ac:dyDescent="0.25">
      <c r="A98" s="263">
        <v>86</v>
      </c>
      <c r="B98" s="263">
        <v>2533</v>
      </c>
      <c r="C98" s="264" t="s">
        <v>2171</v>
      </c>
      <c r="D98" s="262" t="s">
        <v>14</v>
      </c>
      <c r="E98" s="265">
        <v>0.05</v>
      </c>
      <c r="F98" s="262" t="s">
        <v>2928</v>
      </c>
      <c r="G98" s="265" t="s">
        <v>2929</v>
      </c>
      <c r="H98" s="265">
        <v>0.05</v>
      </c>
      <c r="I98" s="265">
        <v>0.05</v>
      </c>
      <c r="J98" s="266"/>
      <c r="K98" s="305" t="s">
        <v>2085</v>
      </c>
      <c r="M98" s="287"/>
    </row>
    <row r="99" spans="1:13" s="235" customFormat="1" ht="43.15" customHeight="1" x14ac:dyDescent="0.25">
      <c r="A99" s="300">
        <v>87</v>
      </c>
      <c r="B99" s="263">
        <v>2534</v>
      </c>
      <c r="C99" s="264" t="s">
        <v>2172</v>
      </c>
      <c r="D99" s="262" t="s">
        <v>14</v>
      </c>
      <c r="E99" s="265">
        <v>5.1999999999999998E-2</v>
      </c>
      <c r="F99" s="262" t="s">
        <v>2930</v>
      </c>
      <c r="G99" s="265" t="s">
        <v>2931</v>
      </c>
      <c r="H99" s="265">
        <v>5.1999999999999998E-2</v>
      </c>
      <c r="I99" s="265">
        <v>5.1999999999999998E-2</v>
      </c>
      <c r="J99" s="266"/>
      <c r="K99" s="305" t="s">
        <v>2085</v>
      </c>
      <c r="M99" s="287"/>
    </row>
    <row r="100" spans="1:13" s="235" customFormat="1" ht="30" customHeight="1" x14ac:dyDescent="0.25">
      <c r="A100" s="263">
        <v>88</v>
      </c>
      <c r="B100" s="263">
        <v>2535</v>
      </c>
      <c r="C100" s="264" t="s">
        <v>2173</v>
      </c>
      <c r="D100" s="262" t="s">
        <v>14</v>
      </c>
      <c r="E100" s="265">
        <v>0.20499999999999999</v>
      </c>
      <c r="F100" s="262" t="s">
        <v>2780</v>
      </c>
      <c r="G100" s="265" t="s">
        <v>2932</v>
      </c>
      <c r="H100" s="265">
        <v>0.20499999999999999</v>
      </c>
      <c r="I100" s="265">
        <v>0.20499999999999999</v>
      </c>
      <c r="J100" s="266"/>
      <c r="K100" s="305" t="s">
        <v>2085</v>
      </c>
      <c r="M100" s="287"/>
    </row>
    <row r="101" spans="1:13" s="235" customFormat="1" ht="30" customHeight="1" x14ac:dyDescent="0.25">
      <c r="A101" s="300">
        <v>89</v>
      </c>
      <c r="B101" s="263">
        <v>2536</v>
      </c>
      <c r="C101" s="264" t="s">
        <v>2174</v>
      </c>
      <c r="D101" s="262" t="s">
        <v>14</v>
      </c>
      <c r="E101" s="265">
        <v>0.06</v>
      </c>
      <c r="F101" s="262" t="s">
        <v>2933</v>
      </c>
      <c r="G101" s="265" t="s">
        <v>2934</v>
      </c>
      <c r="H101" s="265">
        <v>0.06</v>
      </c>
      <c r="I101" s="265">
        <v>0.06</v>
      </c>
      <c r="J101" s="266"/>
      <c r="K101" s="305" t="s">
        <v>2085</v>
      </c>
      <c r="M101" s="287"/>
    </row>
    <row r="102" spans="1:13" s="235" customFormat="1" ht="44.25" customHeight="1" x14ac:dyDescent="0.25">
      <c r="A102" s="263">
        <v>90</v>
      </c>
      <c r="B102" s="263">
        <v>2537</v>
      </c>
      <c r="C102" s="264" t="s">
        <v>2175</v>
      </c>
      <c r="D102" s="262" t="s">
        <v>14</v>
      </c>
      <c r="E102" s="265">
        <v>1.1599999999999999</v>
      </c>
      <c r="F102" s="262" t="s">
        <v>2935</v>
      </c>
      <c r="G102" s="265" t="s">
        <v>2936</v>
      </c>
      <c r="H102" s="265">
        <v>1.1599999999999999</v>
      </c>
      <c r="I102" s="265">
        <v>1.1599999999999999</v>
      </c>
      <c r="J102" s="265"/>
      <c r="K102" s="305" t="s">
        <v>2085</v>
      </c>
      <c r="M102" s="287"/>
    </row>
    <row r="103" spans="1:13" s="235" customFormat="1" ht="30" customHeight="1" x14ac:dyDescent="0.25">
      <c r="A103" s="300">
        <v>91</v>
      </c>
      <c r="B103" s="263">
        <v>2538</v>
      </c>
      <c r="C103" s="264" t="s">
        <v>2176</v>
      </c>
      <c r="D103" s="262" t="s">
        <v>14</v>
      </c>
      <c r="E103" s="265">
        <v>0.11</v>
      </c>
      <c r="F103" s="262" t="s">
        <v>2937</v>
      </c>
      <c r="G103" s="265" t="s">
        <v>2938</v>
      </c>
      <c r="H103" s="265">
        <v>0.11</v>
      </c>
      <c r="I103" s="265">
        <v>0.11</v>
      </c>
      <c r="J103" s="265"/>
      <c r="K103" s="305" t="s">
        <v>2085</v>
      </c>
      <c r="M103" s="287"/>
    </row>
    <row r="104" spans="1:13" s="235" customFormat="1" ht="46.5" customHeight="1" x14ac:dyDescent="0.25">
      <c r="A104" s="263">
        <v>92</v>
      </c>
      <c r="B104" s="263">
        <v>2539</v>
      </c>
      <c r="C104" s="269" t="s">
        <v>2177</v>
      </c>
      <c r="D104" s="262" t="s">
        <v>14</v>
      </c>
      <c r="E104" s="271">
        <v>0.77</v>
      </c>
      <c r="F104" s="262" t="s">
        <v>2939</v>
      </c>
      <c r="G104" s="271" t="s">
        <v>2940</v>
      </c>
      <c r="H104" s="271">
        <v>0.77</v>
      </c>
      <c r="I104" s="271">
        <v>0.77</v>
      </c>
      <c r="J104" s="271"/>
      <c r="K104" s="305" t="s">
        <v>2085</v>
      </c>
      <c r="M104" s="287"/>
    </row>
    <row r="105" spans="1:13" s="235" customFormat="1" ht="43.5" customHeight="1" x14ac:dyDescent="0.25">
      <c r="A105" s="300">
        <v>93</v>
      </c>
      <c r="B105" s="263">
        <v>2540</v>
      </c>
      <c r="C105" s="264" t="s">
        <v>2178</v>
      </c>
      <c r="D105" s="262" t="s">
        <v>14</v>
      </c>
      <c r="E105" s="265">
        <f>I105</f>
        <v>0.28999999999999998</v>
      </c>
      <c r="F105" s="262" t="s">
        <v>2941</v>
      </c>
      <c r="G105" s="265" t="s">
        <v>2942</v>
      </c>
      <c r="H105" s="265">
        <f>M100</f>
        <v>0</v>
      </c>
      <c r="I105" s="265">
        <v>0.28999999999999998</v>
      </c>
      <c r="J105" s="266"/>
      <c r="K105" s="305" t="s">
        <v>2085</v>
      </c>
      <c r="M105" s="287"/>
    </row>
    <row r="106" spans="1:13" s="235" customFormat="1" ht="30" customHeight="1" x14ac:dyDescent="0.25">
      <c r="A106" s="263">
        <v>94</v>
      </c>
      <c r="B106" s="263">
        <v>2542</v>
      </c>
      <c r="C106" s="264" t="s">
        <v>2179</v>
      </c>
      <c r="D106" s="262" t="s">
        <v>14</v>
      </c>
      <c r="E106" s="265">
        <f>I106</f>
        <v>0.12</v>
      </c>
      <c r="F106" s="262" t="s">
        <v>2943</v>
      </c>
      <c r="G106" s="265" t="s">
        <v>2944</v>
      </c>
      <c r="H106" s="265">
        <f>M101</f>
        <v>0</v>
      </c>
      <c r="I106" s="265">
        <v>0.12</v>
      </c>
      <c r="J106" s="266"/>
      <c r="K106" s="305" t="s">
        <v>2085</v>
      </c>
      <c r="M106" s="287"/>
    </row>
    <row r="107" spans="1:13" s="235" customFormat="1" ht="46.5" customHeight="1" x14ac:dyDescent="0.25">
      <c r="A107" s="300">
        <v>95</v>
      </c>
      <c r="B107" s="263">
        <v>2543</v>
      </c>
      <c r="C107" s="264" t="s">
        <v>2180</v>
      </c>
      <c r="D107" s="262" t="s">
        <v>14</v>
      </c>
      <c r="E107" s="265">
        <v>2.78</v>
      </c>
      <c r="F107" s="262" t="s">
        <v>2945</v>
      </c>
      <c r="G107" s="265" t="s">
        <v>2946</v>
      </c>
      <c r="H107" s="265">
        <v>2.78</v>
      </c>
      <c r="I107" s="265">
        <v>2.78</v>
      </c>
      <c r="J107" s="266"/>
      <c r="K107" s="305" t="s">
        <v>2085</v>
      </c>
      <c r="M107" s="287"/>
    </row>
    <row r="108" spans="1:13" s="235" customFormat="1" ht="43.5" customHeight="1" x14ac:dyDescent="0.25">
      <c r="A108" s="263">
        <v>96</v>
      </c>
      <c r="B108" s="263">
        <v>2544</v>
      </c>
      <c r="C108" s="264" t="s">
        <v>2181</v>
      </c>
      <c r="D108" s="262" t="s">
        <v>14</v>
      </c>
      <c r="E108" s="265">
        <v>3.09</v>
      </c>
      <c r="F108" s="262" t="s">
        <v>2947</v>
      </c>
      <c r="G108" s="265" t="s">
        <v>2948</v>
      </c>
      <c r="H108" s="265">
        <v>3.09</v>
      </c>
      <c r="I108" s="265">
        <v>3.09</v>
      </c>
      <c r="J108" s="266"/>
      <c r="K108" s="305" t="s">
        <v>2085</v>
      </c>
      <c r="M108" s="287"/>
    </row>
    <row r="109" spans="1:13" s="235" customFormat="1" ht="45.75" customHeight="1" x14ac:dyDescent="0.25">
      <c r="A109" s="300">
        <v>97</v>
      </c>
      <c r="B109" s="263">
        <v>2545</v>
      </c>
      <c r="C109" s="264" t="s">
        <v>2182</v>
      </c>
      <c r="D109" s="262" t="s">
        <v>14</v>
      </c>
      <c r="E109" s="265">
        <v>0.35</v>
      </c>
      <c r="F109" s="262" t="s">
        <v>2949</v>
      </c>
      <c r="G109" s="265" t="s">
        <v>2950</v>
      </c>
      <c r="H109" s="265">
        <v>0.35</v>
      </c>
      <c r="I109" s="265">
        <v>0.35</v>
      </c>
      <c r="J109" s="266"/>
      <c r="K109" s="305" t="s">
        <v>2085</v>
      </c>
      <c r="M109" s="287"/>
    </row>
    <row r="110" spans="1:13" s="235" customFormat="1" ht="45.75" customHeight="1" x14ac:dyDescent="0.25">
      <c r="A110" s="263">
        <v>98</v>
      </c>
      <c r="B110" s="263">
        <v>2546</v>
      </c>
      <c r="C110" s="264" t="s">
        <v>2183</v>
      </c>
      <c r="D110" s="262" t="s">
        <v>14</v>
      </c>
      <c r="E110" s="265">
        <v>0.18</v>
      </c>
      <c r="F110" s="262" t="s">
        <v>2951</v>
      </c>
      <c r="G110" s="265" t="s">
        <v>2952</v>
      </c>
      <c r="H110" s="265">
        <v>0.18</v>
      </c>
      <c r="I110" s="265">
        <v>0.18</v>
      </c>
      <c r="J110" s="265"/>
      <c r="K110" s="305" t="s">
        <v>2085</v>
      </c>
      <c r="M110" s="287"/>
    </row>
    <row r="111" spans="1:13" s="235" customFormat="1" ht="30" customHeight="1" x14ac:dyDescent="0.25">
      <c r="A111" s="300">
        <v>99</v>
      </c>
      <c r="B111" s="263">
        <v>2547</v>
      </c>
      <c r="C111" s="264" t="s">
        <v>2184</v>
      </c>
      <c r="D111" s="262" t="s">
        <v>14</v>
      </c>
      <c r="E111" s="265">
        <v>0.83199999999999996</v>
      </c>
      <c r="F111" s="262" t="s">
        <v>2953</v>
      </c>
      <c r="G111" s="265" t="s">
        <v>2954</v>
      </c>
      <c r="H111" s="265">
        <v>0.83199999999999996</v>
      </c>
      <c r="I111" s="265">
        <v>0.83199999999999996</v>
      </c>
      <c r="J111" s="266"/>
      <c r="K111" s="305" t="s">
        <v>2085</v>
      </c>
      <c r="M111" s="287"/>
    </row>
    <row r="112" spans="1:13" s="235" customFormat="1" ht="30" customHeight="1" x14ac:dyDescent="0.25">
      <c r="A112" s="263">
        <v>100</v>
      </c>
      <c r="B112" s="263">
        <v>2548</v>
      </c>
      <c r="C112" s="264" t="s">
        <v>2185</v>
      </c>
      <c r="D112" s="262" t="s">
        <v>14</v>
      </c>
      <c r="E112" s="265">
        <v>0.27300000000000002</v>
      </c>
      <c r="F112" s="262" t="s">
        <v>2955</v>
      </c>
      <c r="G112" s="265" t="s">
        <v>2956</v>
      </c>
      <c r="H112" s="265">
        <v>0.27300000000000002</v>
      </c>
      <c r="I112" s="265">
        <v>0.27300000000000002</v>
      </c>
      <c r="J112" s="266"/>
      <c r="K112" s="305" t="s">
        <v>2085</v>
      </c>
      <c r="M112" s="287"/>
    </row>
    <row r="113" spans="1:13" s="235" customFormat="1" ht="43.5" customHeight="1" x14ac:dyDescent="0.25">
      <c r="A113" s="300">
        <v>101</v>
      </c>
      <c r="B113" s="263">
        <v>2549</v>
      </c>
      <c r="C113" s="264" t="s">
        <v>2186</v>
      </c>
      <c r="D113" s="262" t="s">
        <v>14</v>
      </c>
      <c r="E113" s="265">
        <v>9.1999999999999998E-2</v>
      </c>
      <c r="F113" s="262" t="s">
        <v>2957</v>
      </c>
      <c r="G113" s="265" t="s">
        <v>2958</v>
      </c>
      <c r="H113" s="265">
        <v>9.1999999999999998E-2</v>
      </c>
      <c r="I113" s="265">
        <v>9.1999999999999998E-2</v>
      </c>
      <c r="J113" s="266"/>
      <c r="K113" s="305" t="s">
        <v>2085</v>
      </c>
      <c r="M113" s="287"/>
    </row>
    <row r="114" spans="1:13" s="235" customFormat="1" ht="30" customHeight="1" x14ac:dyDescent="0.25">
      <c r="A114" s="263">
        <v>102</v>
      </c>
      <c r="B114" s="263">
        <v>2550</v>
      </c>
      <c r="C114" s="264" t="s">
        <v>2187</v>
      </c>
      <c r="D114" s="262" t="s">
        <v>14</v>
      </c>
      <c r="E114" s="265">
        <v>8.1000000000000003E-2</v>
      </c>
      <c r="F114" s="262" t="s">
        <v>2959</v>
      </c>
      <c r="G114" s="265" t="s">
        <v>2960</v>
      </c>
      <c r="H114" s="265">
        <v>8.1000000000000003E-2</v>
      </c>
      <c r="I114" s="265">
        <v>8.1000000000000003E-2</v>
      </c>
      <c r="J114" s="266"/>
      <c r="K114" s="305" t="s">
        <v>2085</v>
      </c>
      <c r="M114" s="287"/>
    </row>
    <row r="115" spans="1:13" s="235" customFormat="1" ht="30" customHeight="1" x14ac:dyDescent="0.25">
      <c r="A115" s="300">
        <v>103</v>
      </c>
      <c r="B115" s="263">
        <v>2551</v>
      </c>
      <c r="C115" s="264" t="s">
        <v>2188</v>
      </c>
      <c r="D115" s="262" t="s">
        <v>14</v>
      </c>
      <c r="E115" s="265">
        <v>7.0000000000000007E-2</v>
      </c>
      <c r="F115" s="262" t="s">
        <v>2961</v>
      </c>
      <c r="G115" s="265" t="s">
        <v>2962</v>
      </c>
      <c r="H115" s="265">
        <v>7.0000000000000007E-2</v>
      </c>
      <c r="I115" s="265">
        <v>7.0000000000000007E-2</v>
      </c>
      <c r="J115" s="266"/>
      <c r="K115" s="305" t="s">
        <v>2085</v>
      </c>
      <c r="M115" s="287"/>
    </row>
    <row r="116" spans="1:13" s="235" customFormat="1" ht="30" customHeight="1" x14ac:dyDescent="0.25">
      <c r="A116" s="263">
        <v>104</v>
      </c>
      <c r="B116" s="263">
        <v>2553</v>
      </c>
      <c r="C116" s="264" t="s">
        <v>2189</v>
      </c>
      <c r="D116" s="262" t="s">
        <v>14</v>
      </c>
      <c r="E116" s="265">
        <v>8.4000000000000005E-2</v>
      </c>
      <c r="F116" s="262" t="s">
        <v>2963</v>
      </c>
      <c r="G116" s="265" t="s">
        <v>2964</v>
      </c>
      <c r="H116" s="265">
        <v>8.4000000000000005E-2</v>
      </c>
      <c r="I116" s="265">
        <v>8.4000000000000005E-2</v>
      </c>
      <c r="J116" s="266"/>
      <c r="K116" s="305" t="s">
        <v>2085</v>
      </c>
      <c r="M116" s="287"/>
    </row>
    <row r="117" spans="1:13" s="235" customFormat="1" ht="30" customHeight="1" x14ac:dyDescent="0.25">
      <c r="A117" s="300">
        <v>105</v>
      </c>
      <c r="B117" s="263">
        <v>2554</v>
      </c>
      <c r="C117" s="264" t="s">
        <v>2190</v>
      </c>
      <c r="D117" s="262" t="s">
        <v>14</v>
      </c>
      <c r="E117" s="265">
        <v>7.1999999999999995E-2</v>
      </c>
      <c r="F117" s="262" t="s">
        <v>2965</v>
      </c>
      <c r="G117" s="265" t="s">
        <v>2966</v>
      </c>
      <c r="H117" s="265">
        <v>7.1999999999999995E-2</v>
      </c>
      <c r="I117" s="265">
        <v>7.1999999999999995E-2</v>
      </c>
      <c r="J117" s="265"/>
      <c r="K117" s="305" t="s">
        <v>2085</v>
      </c>
      <c r="M117" s="287"/>
    </row>
    <row r="118" spans="1:13" s="235" customFormat="1" ht="38.65" customHeight="1" x14ac:dyDescent="0.25">
      <c r="A118" s="263">
        <v>106</v>
      </c>
      <c r="B118" s="263">
        <v>2555</v>
      </c>
      <c r="C118" s="264" t="s">
        <v>2191</v>
      </c>
      <c r="D118" s="262" t="s">
        <v>14</v>
      </c>
      <c r="E118" s="265">
        <v>0.42</v>
      </c>
      <c r="F118" s="262" t="s">
        <v>2967</v>
      </c>
      <c r="G118" s="265" t="s">
        <v>2968</v>
      </c>
      <c r="H118" s="265">
        <v>0.42</v>
      </c>
      <c r="I118" s="265">
        <v>0.42</v>
      </c>
      <c r="J118" s="265"/>
      <c r="K118" s="305" t="s">
        <v>2085</v>
      </c>
      <c r="M118" s="287"/>
    </row>
    <row r="119" spans="1:13" s="235" customFormat="1" ht="38.65" customHeight="1" x14ac:dyDescent="0.25">
      <c r="A119" s="300">
        <v>107</v>
      </c>
      <c r="B119" s="263">
        <v>2556</v>
      </c>
      <c r="C119" s="264" t="s">
        <v>2192</v>
      </c>
      <c r="D119" s="262" t="s">
        <v>14</v>
      </c>
      <c r="E119" s="265">
        <v>0.22</v>
      </c>
      <c r="F119" s="262" t="s">
        <v>2969</v>
      </c>
      <c r="G119" s="265" t="s">
        <v>2970</v>
      </c>
      <c r="H119" s="265">
        <v>0.22</v>
      </c>
      <c r="I119" s="265">
        <v>0.22</v>
      </c>
      <c r="J119" s="266"/>
      <c r="K119" s="305" t="s">
        <v>2085</v>
      </c>
      <c r="M119" s="287"/>
    </row>
    <row r="120" spans="1:13" s="235" customFormat="1" ht="38.65" customHeight="1" x14ac:dyDescent="0.25">
      <c r="A120" s="263">
        <v>108</v>
      </c>
      <c r="B120" s="263">
        <v>2557</v>
      </c>
      <c r="C120" s="264" t="s">
        <v>2193</v>
      </c>
      <c r="D120" s="262" t="s">
        <v>14</v>
      </c>
      <c r="E120" s="265">
        <f>I120</f>
        <v>0.4</v>
      </c>
      <c r="F120" s="262" t="s">
        <v>2971</v>
      </c>
      <c r="G120" s="265" t="s">
        <v>2972</v>
      </c>
      <c r="H120" s="265">
        <f>M115</f>
        <v>0</v>
      </c>
      <c r="I120" s="265">
        <v>0.4</v>
      </c>
      <c r="J120" s="266"/>
      <c r="K120" s="305" t="s">
        <v>2085</v>
      </c>
      <c r="M120" s="287"/>
    </row>
    <row r="121" spans="1:13" s="235" customFormat="1" ht="38.65" customHeight="1" x14ac:dyDescent="0.25">
      <c r="A121" s="300">
        <v>109</v>
      </c>
      <c r="B121" s="263">
        <v>2558</v>
      </c>
      <c r="C121" s="264" t="s">
        <v>2194</v>
      </c>
      <c r="D121" s="262" t="s">
        <v>14</v>
      </c>
      <c r="E121" s="265">
        <v>0.85</v>
      </c>
      <c r="F121" s="262" t="s">
        <v>2973</v>
      </c>
      <c r="G121" s="265" t="s">
        <v>2974</v>
      </c>
      <c r="H121" s="265">
        <v>0.85</v>
      </c>
      <c r="I121" s="264"/>
      <c r="J121" s="265">
        <v>0.85</v>
      </c>
      <c r="K121" s="305" t="s">
        <v>2085</v>
      </c>
      <c r="M121" s="287"/>
    </row>
    <row r="122" spans="1:13" s="235" customFormat="1" ht="38.65" customHeight="1" x14ac:dyDescent="0.25">
      <c r="A122" s="263">
        <v>110</v>
      </c>
      <c r="B122" s="263">
        <v>2559</v>
      </c>
      <c r="C122" s="264" t="s">
        <v>2195</v>
      </c>
      <c r="D122" s="262" t="s">
        <v>14</v>
      </c>
      <c r="E122" s="265">
        <v>0.113</v>
      </c>
      <c r="F122" s="262" t="s">
        <v>2975</v>
      </c>
      <c r="G122" s="265" t="s">
        <v>2976</v>
      </c>
      <c r="H122" s="265">
        <v>0.113</v>
      </c>
      <c r="I122" s="265">
        <v>0.113</v>
      </c>
      <c r="J122" s="266"/>
      <c r="K122" s="305" t="s">
        <v>2085</v>
      </c>
      <c r="M122" s="287"/>
    </row>
    <row r="123" spans="1:13" s="235" customFormat="1" ht="38.65" customHeight="1" x14ac:dyDescent="0.25">
      <c r="A123" s="300">
        <v>111</v>
      </c>
      <c r="B123" s="263">
        <v>2560</v>
      </c>
      <c r="C123" s="264" t="s">
        <v>2196</v>
      </c>
      <c r="D123" s="262" t="s">
        <v>14</v>
      </c>
      <c r="E123" s="265">
        <v>0.34</v>
      </c>
      <c r="F123" s="262" t="s">
        <v>2977</v>
      </c>
      <c r="G123" s="265" t="s">
        <v>2978</v>
      </c>
      <c r="H123" s="265">
        <v>0.34</v>
      </c>
      <c r="I123" s="265">
        <v>0.34</v>
      </c>
      <c r="J123" s="265"/>
      <c r="K123" s="305" t="s">
        <v>2085</v>
      </c>
      <c r="M123" s="287"/>
    </row>
    <row r="124" spans="1:13" s="235" customFormat="1" ht="38.65" customHeight="1" x14ac:dyDescent="0.25">
      <c r="A124" s="263">
        <v>112</v>
      </c>
      <c r="B124" s="263">
        <v>2561</v>
      </c>
      <c r="C124" s="264" t="s">
        <v>2197</v>
      </c>
      <c r="D124" s="262" t="s">
        <v>14</v>
      </c>
      <c r="E124" s="265">
        <v>0.51400000000000001</v>
      </c>
      <c r="F124" s="262" t="s">
        <v>2979</v>
      </c>
      <c r="G124" s="265" t="s">
        <v>2980</v>
      </c>
      <c r="H124" s="265">
        <v>0.51400000000000001</v>
      </c>
      <c r="I124" s="265">
        <v>0.252</v>
      </c>
      <c r="J124" s="265">
        <v>0.26200000000000001</v>
      </c>
      <c r="K124" s="305" t="s">
        <v>2085</v>
      </c>
      <c r="M124" s="287"/>
    </row>
    <row r="125" spans="1:13" s="235" customFormat="1" ht="38.65" customHeight="1" x14ac:dyDescent="0.25">
      <c r="A125" s="300">
        <v>113</v>
      </c>
      <c r="B125" s="263">
        <v>2574</v>
      </c>
      <c r="C125" s="264" t="s">
        <v>2198</v>
      </c>
      <c r="D125" s="262" t="s">
        <v>14</v>
      </c>
      <c r="E125" s="265">
        <v>1.05</v>
      </c>
      <c r="F125" s="262" t="s">
        <v>2981</v>
      </c>
      <c r="G125" s="265" t="s">
        <v>2982</v>
      </c>
      <c r="H125" s="265">
        <v>1.05</v>
      </c>
      <c r="I125" s="265">
        <v>1.05</v>
      </c>
      <c r="J125" s="266"/>
      <c r="K125" s="305" t="s">
        <v>2085</v>
      </c>
      <c r="M125" s="287"/>
    </row>
    <row r="126" spans="1:13" s="235" customFormat="1" ht="38.65" customHeight="1" x14ac:dyDescent="0.25">
      <c r="A126" s="263">
        <v>114</v>
      </c>
      <c r="B126" s="304">
        <v>2575</v>
      </c>
      <c r="C126" s="302" t="s">
        <v>2199</v>
      </c>
      <c r="D126" s="262" t="s">
        <v>14</v>
      </c>
      <c r="E126" s="437">
        <v>0.66</v>
      </c>
      <c r="F126" s="272" t="s">
        <v>2778</v>
      </c>
      <c r="G126" s="299" t="s">
        <v>379</v>
      </c>
      <c r="H126" s="299">
        <v>0.66</v>
      </c>
      <c r="I126" s="299"/>
      <c r="J126" s="299">
        <v>0.66</v>
      </c>
      <c r="K126" s="299" t="s">
        <v>2983</v>
      </c>
      <c r="M126" s="287"/>
    </row>
    <row r="127" spans="1:13" s="235" customFormat="1" ht="55.5" customHeight="1" x14ac:dyDescent="0.25">
      <c r="A127" s="300">
        <v>115</v>
      </c>
      <c r="B127" s="304">
        <v>2576</v>
      </c>
      <c r="C127" s="302" t="s">
        <v>2200</v>
      </c>
      <c r="D127" s="262" t="s">
        <v>14</v>
      </c>
      <c r="E127" s="437">
        <v>0.28999999999999998</v>
      </c>
      <c r="F127" s="272" t="s">
        <v>2779</v>
      </c>
      <c r="G127" s="302" t="s">
        <v>2984</v>
      </c>
      <c r="H127" s="299">
        <v>0.28999999999999998</v>
      </c>
      <c r="I127" s="299"/>
      <c r="J127" s="299">
        <v>0.28999999999999998</v>
      </c>
      <c r="K127" s="299" t="s">
        <v>2118</v>
      </c>
      <c r="M127" s="287"/>
    </row>
    <row r="128" spans="1:13" s="235" customFormat="1" ht="40.9" customHeight="1" x14ac:dyDescent="0.25">
      <c r="A128" s="263">
        <v>116</v>
      </c>
      <c r="B128" s="304">
        <v>2577</v>
      </c>
      <c r="C128" s="302" t="s">
        <v>2201</v>
      </c>
      <c r="D128" s="262" t="s">
        <v>14</v>
      </c>
      <c r="E128" s="437">
        <v>0.19</v>
      </c>
      <c r="F128" s="272" t="s">
        <v>2780</v>
      </c>
      <c r="G128" s="302" t="s">
        <v>2985</v>
      </c>
      <c r="H128" s="299">
        <v>0.19</v>
      </c>
      <c r="I128" s="299"/>
      <c r="J128" s="299">
        <v>0.19</v>
      </c>
      <c r="K128" s="299" t="s">
        <v>2118</v>
      </c>
      <c r="M128" s="287"/>
    </row>
    <row r="129" spans="1:13" s="235" customFormat="1" ht="40.9" customHeight="1" x14ac:dyDescent="0.25">
      <c r="A129" s="300">
        <v>117</v>
      </c>
      <c r="B129" s="304">
        <v>2578</v>
      </c>
      <c r="C129" s="302" t="s">
        <v>2202</v>
      </c>
      <c r="D129" s="262" t="s">
        <v>14</v>
      </c>
      <c r="E129" s="437">
        <v>0.65</v>
      </c>
      <c r="F129" s="272" t="s">
        <v>2933</v>
      </c>
      <c r="G129" s="302" t="s">
        <v>2986</v>
      </c>
      <c r="H129" s="299">
        <v>0.65</v>
      </c>
      <c r="I129" s="299"/>
      <c r="J129" s="299">
        <v>0.65</v>
      </c>
      <c r="K129" s="299" t="s">
        <v>2118</v>
      </c>
      <c r="M129" s="287"/>
    </row>
    <row r="130" spans="1:13" s="235" customFormat="1" ht="40.9" customHeight="1" x14ac:dyDescent="0.25">
      <c r="A130" s="263">
        <v>118</v>
      </c>
      <c r="B130" s="304">
        <v>2579</v>
      </c>
      <c r="C130" s="302" t="s">
        <v>2203</v>
      </c>
      <c r="D130" s="262" t="s">
        <v>14</v>
      </c>
      <c r="E130" s="437">
        <v>0.36</v>
      </c>
      <c r="F130" s="272" t="s">
        <v>2832</v>
      </c>
      <c r="G130" s="302" t="s">
        <v>2987</v>
      </c>
      <c r="H130" s="299">
        <v>0.36</v>
      </c>
      <c r="I130" s="299"/>
      <c r="J130" s="299">
        <v>0.36</v>
      </c>
      <c r="K130" s="299" t="s">
        <v>2118</v>
      </c>
      <c r="M130" s="287"/>
    </row>
    <row r="131" spans="1:13" s="235" customFormat="1" ht="40.9" customHeight="1" x14ac:dyDescent="0.25">
      <c r="A131" s="300">
        <v>119</v>
      </c>
      <c r="B131" s="263">
        <v>2580</v>
      </c>
      <c r="C131" s="264" t="s">
        <v>2204</v>
      </c>
      <c r="D131" s="262" t="s">
        <v>14</v>
      </c>
      <c r="E131" s="265">
        <v>0.113</v>
      </c>
      <c r="F131" s="265">
        <v>0.113</v>
      </c>
      <c r="G131" s="265" t="s">
        <v>2988</v>
      </c>
      <c r="H131" s="266"/>
      <c r="I131" s="305" t="s">
        <v>2085</v>
      </c>
      <c r="J131" s="299"/>
      <c r="K131" s="305" t="s">
        <v>2085</v>
      </c>
      <c r="M131" s="287"/>
    </row>
    <row r="132" spans="1:13" s="235" customFormat="1" ht="40.9" customHeight="1" x14ac:dyDescent="0.25">
      <c r="A132" s="263">
        <v>120</v>
      </c>
      <c r="B132" s="263">
        <v>3037</v>
      </c>
      <c r="C132" s="264" t="s">
        <v>2205</v>
      </c>
      <c r="D132" s="262" t="s">
        <v>14</v>
      </c>
      <c r="E132" s="265">
        <v>0.12</v>
      </c>
      <c r="F132" s="262" t="s">
        <v>2989</v>
      </c>
      <c r="G132" s="265" t="s">
        <v>2990</v>
      </c>
      <c r="H132" s="265">
        <v>0.12</v>
      </c>
      <c r="I132" s="265">
        <v>0.12</v>
      </c>
      <c r="J132" s="266"/>
      <c r="K132" s="305" t="s">
        <v>2085</v>
      </c>
      <c r="M132" s="287"/>
    </row>
    <row r="133" spans="1:13" s="235" customFormat="1" ht="30" customHeight="1" x14ac:dyDescent="0.25">
      <c r="A133" s="300">
        <v>121</v>
      </c>
      <c r="B133" s="304">
        <v>3039</v>
      </c>
      <c r="C133" s="302" t="s">
        <v>2206</v>
      </c>
      <c r="D133" s="262" t="s">
        <v>14</v>
      </c>
      <c r="E133" s="437">
        <v>0.55000000000000004</v>
      </c>
      <c r="F133" s="272" t="s">
        <v>2830</v>
      </c>
      <c r="G133" s="299" t="s">
        <v>379</v>
      </c>
      <c r="H133" s="299">
        <v>0.55000000000000004</v>
      </c>
      <c r="I133" s="299"/>
      <c r="J133" s="299">
        <v>0.55000000000000004</v>
      </c>
      <c r="K133" s="299" t="s">
        <v>2983</v>
      </c>
      <c r="M133" s="287"/>
    </row>
    <row r="134" spans="1:13" s="235" customFormat="1" ht="40.9" customHeight="1" x14ac:dyDescent="0.25">
      <c r="A134" s="263">
        <v>122</v>
      </c>
      <c r="B134" s="304">
        <v>3040</v>
      </c>
      <c r="C134" s="302" t="s">
        <v>2207</v>
      </c>
      <c r="D134" s="262" t="s">
        <v>14</v>
      </c>
      <c r="E134" s="437">
        <v>0.43</v>
      </c>
      <c r="F134" s="272" t="s">
        <v>2930</v>
      </c>
      <c r="G134" s="299" t="s">
        <v>379</v>
      </c>
      <c r="H134" s="299">
        <v>0.43</v>
      </c>
      <c r="I134" s="299"/>
      <c r="J134" s="299">
        <v>0.43</v>
      </c>
      <c r="K134" s="299" t="s">
        <v>2983</v>
      </c>
      <c r="M134" s="287"/>
    </row>
    <row r="135" spans="1:13" s="235" customFormat="1" ht="24" customHeight="1" x14ac:dyDescent="0.25">
      <c r="A135" s="680">
        <v>123</v>
      </c>
      <c r="B135" s="678">
        <v>3042</v>
      </c>
      <c r="C135" s="679" t="s">
        <v>2208</v>
      </c>
      <c r="D135" s="262" t="s">
        <v>14</v>
      </c>
      <c r="E135" s="438">
        <v>1.1499999999999999</v>
      </c>
      <c r="F135" s="299">
        <v>1</v>
      </c>
      <c r="G135" s="301" t="s">
        <v>2991</v>
      </c>
      <c r="H135" s="305">
        <v>1.1499999999999999</v>
      </c>
      <c r="I135" s="305">
        <v>0.08</v>
      </c>
      <c r="J135" s="305">
        <f>H135-I135</f>
        <v>1.0699999999999998</v>
      </c>
      <c r="K135" s="305" t="s">
        <v>2085</v>
      </c>
      <c r="M135" s="670">
        <v>0.45300000000000001</v>
      </c>
    </row>
    <row r="136" spans="1:13" s="235" customFormat="1" ht="24" customHeight="1" x14ac:dyDescent="0.25">
      <c r="A136" s="681"/>
      <c r="B136" s="678"/>
      <c r="C136" s="679"/>
      <c r="D136" s="262" t="s">
        <v>14</v>
      </c>
      <c r="E136" s="438">
        <v>0.8</v>
      </c>
      <c r="F136" s="299">
        <v>2</v>
      </c>
      <c r="G136" s="301" t="s">
        <v>2992</v>
      </c>
      <c r="H136" s="305">
        <v>0.8</v>
      </c>
      <c r="I136" s="305">
        <v>0.8</v>
      </c>
      <c r="J136" s="305">
        <f>H136-I136</f>
        <v>0</v>
      </c>
      <c r="K136" s="305" t="s">
        <v>2085</v>
      </c>
      <c r="M136" s="670"/>
    </row>
    <row r="137" spans="1:13" s="235" customFormat="1" ht="40.9" customHeight="1" x14ac:dyDescent="0.25">
      <c r="A137" s="263">
        <v>124</v>
      </c>
      <c r="B137" s="300">
        <v>3045</v>
      </c>
      <c r="C137" s="301" t="s">
        <v>2209</v>
      </c>
      <c r="D137" s="262" t="s">
        <v>14</v>
      </c>
      <c r="E137" s="438">
        <v>0.39300000000000002</v>
      </c>
      <c r="F137" s="305">
        <v>10</v>
      </c>
      <c r="G137" s="301" t="s">
        <v>2209</v>
      </c>
      <c r="H137" s="305">
        <v>1.5</v>
      </c>
      <c r="I137" s="305">
        <v>0.32</v>
      </c>
      <c r="J137" s="305">
        <f t="shared" ref="J137:J140" si="1">H137-I137</f>
        <v>1.18</v>
      </c>
      <c r="K137" s="305" t="s">
        <v>2085</v>
      </c>
      <c r="M137" s="287"/>
    </row>
    <row r="138" spans="1:13" s="235" customFormat="1" ht="40.9" customHeight="1" x14ac:dyDescent="0.25">
      <c r="A138" s="300">
        <v>125</v>
      </c>
      <c r="B138" s="300">
        <v>3065</v>
      </c>
      <c r="C138" s="301" t="s">
        <v>2210</v>
      </c>
      <c r="D138" s="262" t="s">
        <v>14</v>
      </c>
      <c r="E138" s="438">
        <v>0.29199999999999998</v>
      </c>
      <c r="F138" s="305">
        <v>11</v>
      </c>
      <c r="G138" s="301" t="s">
        <v>2210</v>
      </c>
      <c r="H138" s="305">
        <v>0.5</v>
      </c>
      <c r="I138" s="305">
        <v>0.5</v>
      </c>
      <c r="J138" s="305">
        <f>H138-I138</f>
        <v>0</v>
      </c>
      <c r="K138" s="305" t="s">
        <v>2085</v>
      </c>
      <c r="M138" s="287"/>
    </row>
    <row r="139" spans="1:13" s="235" customFormat="1" ht="40.9" customHeight="1" x14ac:dyDescent="0.25">
      <c r="A139" s="263">
        <v>126</v>
      </c>
      <c r="B139" s="300">
        <v>3066</v>
      </c>
      <c r="C139" s="301" t="s">
        <v>2211</v>
      </c>
      <c r="D139" s="262" t="s">
        <v>14</v>
      </c>
      <c r="E139" s="438">
        <v>0.34200000000000003</v>
      </c>
      <c r="F139" s="305">
        <v>12</v>
      </c>
      <c r="G139" s="302" t="s">
        <v>2993</v>
      </c>
      <c r="H139" s="305">
        <v>0.5</v>
      </c>
      <c r="I139" s="305">
        <v>0</v>
      </c>
      <c r="J139" s="305">
        <f>H139-I139</f>
        <v>0.5</v>
      </c>
      <c r="K139" s="305" t="s">
        <v>2085</v>
      </c>
      <c r="M139" s="287"/>
    </row>
    <row r="140" spans="1:13" s="235" customFormat="1" ht="48.75" customHeight="1" x14ac:dyDescent="0.25">
      <c r="A140" s="300">
        <v>127</v>
      </c>
      <c r="B140" s="300">
        <v>3067</v>
      </c>
      <c r="C140" s="301" t="s">
        <v>2212</v>
      </c>
      <c r="D140" s="262" t="s">
        <v>14</v>
      </c>
      <c r="E140" s="438">
        <v>0.104</v>
      </c>
      <c r="F140" s="305">
        <v>13</v>
      </c>
      <c r="G140" s="302" t="s">
        <v>2994</v>
      </c>
      <c r="H140" s="305">
        <v>0.15</v>
      </c>
      <c r="I140" s="305">
        <v>0.15</v>
      </c>
      <c r="J140" s="305">
        <f t="shared" si="1"/>
        <v>0</v>
      </c>
      <c r="K140" s="305" t="s">
        <v>2085</v>
      </c>
      <c r="M140" s="287"/>
    </row>
    <row r="141" spans="1:13" s="235" customFormat="1" ht="40.9" customHeight="1" x14ac:dyDescent="0.25">
      <c r="A141" s="263">
        <v>128</v>
      </c>
      <c r="B141" s="300">
        <v>3068</v>
      </c>
      <c r="C141" s="301" t="s">
        <v>2213</v>
      </c>
      <c r="D141" s="262" t="s">
        <v>14</v>
      </c>
      <c r="E141" s="438">
        <v>0.15</v>
      </c>
      <c r="F141" s="671">
        <v>5</v>
      </c>
      <c r="G141" s="672" t="s">
        <v>2995</v>
      </c>
      <c r="H141" s="671">
        <v>0.25</v>
      </c>
      <c r="I141" s="671">
        <v>0.17499999999999999</v>
      </c>
      <c r="J141" s="671">
        <f>H141-I141</f>
        <v>7.5000000000000011E-2</v>
      </c>
      <c r="K141" s="665" t="s">
        <v>2996</v>
      </c>
      <c r="M141" s="287"/>
    </row>
    <row r="142" spans="1:13" s="235" customFormat="1" ht="40.9" customHeight="1" x14ac:dyDescent="0.25">
      <c r="A142" s="300">
        <v>129</v>
      </c>
      <c r="B142" s="300">
        <v>3069</v>
      </c>
      <c r="C142" s="301" t="s">
        <v>2214</v>
      </c>
      <c r="D142" s="262" t="s">
        <v>14</v>
      </c>
      <c r="E142" s="438">
        <v>0.17</v>
      </c>
      <c r="F142" s="671"/>
      <c r="G142" s="672"/>
      <c r="H142" s="671"/>
      <c r="I142" s="671"/>
      <c r="J142" s="671"/>
      <c r="K142" s="665"/>
      <c r="M142" s="287"/>
    </row>
    <row r="143" spans="1:13" s="235" customFormat="1" ht="40.9" customHeight="1" x14ac:dyDescent="0.25">
      <c r="A143" s="263">
        <v>130</v>
      </c>
      <c r="B143" s="300">
        <v>3070</v>
      </c>
      <c r="C143" s="301" t="s">
        <v>2215</v>
      </c>
      <c r="D143" s="262" t="s">
        <v>14</v>
      </c>
      <c r="E143" s="438">
        <v>0.26</v>
      </c>
      <c r="F143" s="305">
        <v>20</v>
      </c>
      <c r="G143" s="302" t="s">
        <v>2997</v>
      </c>
      <c r="H143" s="305">
        <v>0.9</v>
      </c>
      <c r="I143" s="305">
        <v>0</v>
      </c>
      <c r="J143" s="305">
        <f t="shared" ref="J143:J149" si="2">H143-I143</f>
        <v>0.9</v>
      </c>
      <c r="K143" s="305" t="s">
        <v>2085</v>
      </c>
      <c r="M143" s="287"/>
    </row>
    <row r="144" spans="1:13" s="235" customFormat="1" ht="40.9" customHeight="1" x14ac:dyDescent="0.25">
      <c r="A144" s="317">
        <v>131</v>
      </c>
      <c r="B144" s="300">
        <v>3071</v>
      </c>
      <c r="C144" s="301" t="s">
        <v>2216</v>
      </c>
      <c r="D144" s="262" t="s">
        <v>14</v>
      </c>
      <c r="E144" s="438">
        <v>0.40500000000000003</v>
      </c>
      <c r="F144" s="305">
        <v>21</v>
      </c>
      <c r="G144" s="302" t="s">
        <v>2998</v>
      </c>
      <c r="H144" s="305">
        <v>0.5</v>
      </c>
      <c r="I144" s="305">
        <v>0.5</v>
      </c>
      <c r="J144" s="305">
        <f t="shared" si="2"/>
        <v>0</v>
      </c>
      <c r="K144" s="305" t="s">
        <v>2085</v>
      </c>
      <c r="M144" s="287"/>
    </row>
    <row r="145" spans="1:13" s="235" customFormat="1" ht="40.9" customHeight="1" x14ac:dyDescent="0.25">
      <c r="A145" s="263">
        <v>132</v>
      </c>
      <c r="B145" s="300">
        <v>3072</v>
      </c>
      <c r="C145" s="301" t="s">
        <v>2217</v>
      </c>
      <c r="D145" s="262" t="s">
        <v>14</v>
      </c>
      <c r="E145" s="438">
        <v>0.38</v>
      </c>
      <c r="F145" s="268">
        <v>4</v>
      </c>
      <c r="G145" s="302" t="s">
        <v>2999</v>
      </c>
      <c r="H145" s="305">
        <v>0.42</v>
      </c>
      <c r="I145" s="305">
        <v>0.32</v>
      </c>
      <c r="J145" s="305">
        <f t="shared" si="2"/>
        <v>9.9999999999999978E-2</v>
      </c>
      <c r="K145" s="305" t="s">
        <v>2085</v>
      </c>
      <c r="M145" s="287"/>
    </row>
    <row r="146" spans="1:13" s="235" customFormat="1" ht="34.15" customHeight="1" x14ac:dyDescent="0.25">
      <c r="A146" s="317">
        <v>133</v>
      </c>
      <c r="B146" s="300">
        <v>3073</v>
      </c>
      <c r="C146" s="301" t="s">
        <v>2218</v>
      </c>
      <c r="D146" s="262" t="s">
        <v>14</v>
      </c>
      <c r="E146" s="437">
        <v>0.45</v>
      </c>
      <c r="F146" s="305">
        <v>6</v>
      </c>
      <c r="G146" s="302" t="s">
        <v>3000</v>
      </c>
      <c r="H146" s="299">
        <v>0.75</v>
      </c>
      <c r="I146" s="305">
        <v>0.25</v>
      </c>
      <c r="J146" s="305">
        <f t="shared" si="2"/>
        <v>0.5</v>
      </c>
      <c r="K146" s="305" t="s">
        <v>2085</v>
      </c>
      <c r="M146" s="287"/>
    </row>
    <row r="147" spans="1:13" s="235" customFormat="1" ht="34.15" customHeight="1" x14ac:dyDescent="0.25">
      <c r="A147" s="263">
        <v>134</v>
      </c>
      <c r="B147" s="300">
        <v>3074</v>
      </c>
      <c r="C147" s="301" t="s">
        <v>2219</v>
      </c>
      <c r="D147" s="262" t="s">
        <v>14</v>
      </c>
      <c r="E147" s="438">
        <v>1.4039999999999999</v>
      </c>
      <c r="F147" s="305">
        <v>7</v>
      </c>
      <c r="G147" s="302" t="s">
        <v>3001</v>
      </c>
      <c r="H147" s="305">
        <v>1.25</v>
      </c>
      <c r="I147" s="305">
        <v>0.3</v>
      </c>
      <c r="J147" s="305">
        <f t="shared" si="2"/>
        <v>0.95</v>
      </c>
      <c r="K147" s="305" t="s">
        <v>2085</v>
      </c>
      <c r="M147" s="287"/>
    </row>
    <row r="148" spans="1:13" s="235" customFormat="1" ht="34.15" customHeight="1" x14ac:dyDescent="0.25">
      <c r="A148" s="317">
        <v>135</v>
      </c>
      <c r="B148" s="300">
        <v>3075</v>
      </c>
      <c r="C148" s="301" t="s">
        <v>2220</v>
      </c>
      <c r="D148" s="262" t="s">
        <v>14</v>
      </c>
      <c r="E148" s="438">
        <v>0.217</v>
      </c>
      <c r="F148" s="305">
        <v>8</v>
      </c>
      <c r="G148" s="302" t="s">
        <v>3002</v>
      </c>
      <c r="H148" s="305">
        <v>0.5</v>
      </c>
      <c r="I148" s="305">
        <v>0</v>
      </c>
      <c r="J148" s="305">
        <f t="shared" si="2"/>
        <v>0.5</v>
      </c>
      <c r="K148" s="305" t="s">
        <v>2085</v>
      </c>
      <c r="M148" s="287"/>
    </row>
    <row r="149" spans="1:13" s="235" customFormat="1" ht="34.15" customHeight="1" x14ac:dyDescent="0.25">
      <c r="A149" s="263">
        <v>136</v>
      </c>
      <c r="B149" s="300">
        <v>3076</v>
      </c>
      <c r="C149" s="301" t="s">
        <v>2221</v>
      </c>
      <c r="D149" s="262" t="s">
        <v>14</v>
      </c>
      <c r="E149" s="438">
        <v>0.28799999999999998</v>
      </c>
      <c r="F149" s="305">
        <v>9</v>
      </c>
      <c r="G149" s="302" t="s">
        <v>3003</v>
      </c>
      <c r="H149" s="305">
        <v>0.3</v>
      </c>
      <c r="I149" s="305">
        <v>0</v>
      </c>
      <c r="J149" s="305">
        <f t="shared" si="2"/>
        <v>0.3</v>
      </c>
      <c r="K149" s="305" t="s">
        <v>2085</v>
      </c>
      <c r="M149" s="287"/>
    </row>
    <row r="150" spans="1:13" s="235" customFormat="1" ht="34.15" customHeight="1" x14ac:dyDescent="0.25">
      <c r="A150" s="317">
        <v>137</v>
      </c>
      <c r="B150" s="304">
        <v>3077</v>
      </c>
      <c r="C150" s="302" t="s">
        <v>2222</v>
      </c>
      <c r="D150" s="262" t="s">
        <v>14</v>
      </c>
      <c r="E150" s="437">
        <v>0.92</v>
      </c>
      <c r="F150" s="272" t="s">
        <v>2924</v>
      </c>
      <c r="G150" s="302" t="s">
        <v>3004</v>
      </c>
      <c r="H150" s="299">
        <v>0.92</v>
      </c>
      <c r="I150" s="299"/>
      <c r="J150" s="299">
        <v>0.92</v>
      </c>
      <c r="K150" s="299" t="s">
        <v>2118</v>
      </c>
      <c r="M150" s="287"/>
    </row>
    <row r="151" spans="1:13" s="235" customFormat="1" ht="34.15" customHeight="1" x14ac:dyDescent="0.25">
      <c r="A151" s="263">
        <v>138</v>
      </c>
      <c r="B151" s="304">
        <v>3078</v>
      </c>
      <c r="C151" s="302" t="s">
        <v>2223</v>
      </c>
      <c r="D151" s="262" t="s">
        <v>14</v>
      </c>
      <c r="E151" s="437">
        <v>0.23</v>
      </c>
      <c r="F151" s="272" t="s">
        <v>2785</v>
      </c>
      <c r="G151" s="302" t="s">
        <v>3005</v>
      </c>
      <c r="H151" s="299">
        <v>0.23</v>
      </c>
      <c r="I151" s="299"/>
      <c r="J151" s="299">
        <v>0.23</v>
      </c>
      <c r="K151" s="299" t="s">
        <v>2118</v>
      </c>
      <c r="M151" s="287"/>
    </row>
    <row r="152" spans="1:13" s="235" customFormat="1" ht="49.5" customHeight="1" x14ac:dyDescent="0.25">
      <c r="A152" s="317">
        <v>139</v>
      </c>
      <c r="B152" s="300">
        <v>3151</v>
      </c>
      <c r="C152" s="301" t="s">
        <v>2224</v>
      </c>
      <c r="D152" s="262" t="s">
        <v>14</v>
      </c>
      <c r="E152" s="438">
        <v>0.24</v>
      </c>
      <c r="F152" s="671">
        <v>19</v>
      </c>
      <c r="G152" s="672" t="s">
        <v>3006</v>
      </c>
      <c r="H152" s="671">
        <v>1.1000000000000001</v>
      </c>
      <c r="I152" s="671">
        <v>1.1000000000000001</v>
      </c>
      <c r="J152" s="671">
        <f>H152-I152</f>
        <v>0</v>
      </c>
      <c r="K152" s="665" t="s">
        <v>2996</v>
      </c>
      <c r="M152" s="287"/>
    </row>
    <row r="153" spans="1:13" s="235" customFormat="1" ht="31.5" customHeight="1" x14ac:dyDescent="0.25">
      <c r="A153" s="263">
        <v>140</v>
      </c>
      <c r="B153" s="300">
        <v>3152</v>
      </c>
      <c r="C153" s="301" t="s">
        <v>2225</v>
      </c>
      <c r="D153" s="262" t="s">
        <v>14</v>
      </c>
      <c r="E153" s="438">
        <v>0.40300000000000002</v>
      </c>
      <c r="F153" s="671"/>
      <c r="G153" s="672"/>
      <c r="H153" s="671"/>
      <c r="I153" s="671"/>
      <c r="J153" s="671"/>
      <c r="K153" s="665"/>
      <c r="M153" s="287"/>
    </row>
    <row r="154" spans="1:13" s="235" customFormat="1" ht="34.5" customHeight="1" x14ac:dyDescent="0.25">
      <c r="A154" s="317">
        <v>141</v>
      </c>
      <c r="B154" s="300">
        <v>3193</v>
      </c>
      <c r="C154" s="301" t="s">
        <v>2226</v>
      </c>
      <c r="D154" s="262" t="s">
        <v>14</v>
      </c>
      <c r="E154" s="438">
        <v>0.81399999999999995</v>
      </c>
      <c r="F154" s="273">
        <v>3</v>
      </c>
      <c r="G154" s="301" t="s">
        <v>3007</v>
      </c>
      <c r="H154" s="305">
        <v>0.81399999999999995</v>
      </c>
      <c r="I154" s="305">
        <v>0</v>
      </c>
      <c r="J154" s="305">
        <f>H154-I154</f>
        <v>0.81399999999999995</v>
      </c>
      <c r="K154" s="299" t="s">
        <v>3008</v>
      </c>
      <c r="M154" s="287"/>
    </row>
    <row r="155" spans="1:13" ht="26.25" customHeight="1" x14ac:dyDescent="0.25">
      <c r="A155" s="236"/>
      <c r="B155" s="236"/>
      <c r="C155" s="688" t="s">
        <v>107</v>
      </c>
      <c r="D155" s="688"/>
      <c r="E155" s="465">
        <f>SUM(E13:E154)</f>
        <v>73.055000000000007</v>
      </c>
      <c r="F155" s="307">
        <v>22</v>
      </c>
      <c r="G155" s="234" t="s">
        <v>2227</v>
      </c>
      <c r="H155" s="305">
        <v>0.38</v>
      </c>
      <c r="I155" s="307">
        <v>0.38</v>
      </c>
      <c r="J155" s="307">
        <f>H155-I155</f>
        <v>0</v>
      </c>
      <c r="K155" s="237" t="s">
        <v>3009</v>
      </c>
    </row>
    <row r="156" spans="1:13" ht="15.75" x14ac:dyDescent="0.25">
      <c r="A156" s="682" t="s">
        <v>3088</v>
      </c>
      <c r="B156" s="683"/>
      <c r="C156" s="683"/>
      <c r="D156" s="683"/>
      <c r="E156" s="684"/>
      <c r="F156" s="439"/>
      <c r="G156" s="234"/>
      <c r="H156" s="438"/>
      <c r="I156" s="439"/>
      <c r="J156" s="439"/>
      <c r="K156" s="237"/>
    </row>
    <row r="157" spans="1:13" s="235" customFormat="1" ht="34.5" customHeight="1" x14ac:dyDescent="0.25">
      <c r="A157" s="303">
        <v>1</v>
      </c>
      <c r="B157" s="304">
        <v>2414</v>
      </c>
      <c r="C157" s="302" t="s">
        <v>2231</v>
      </c>
      <c r="D157" s="299" t="s">
        <v>83</v>
      </c>
      <c r="E157" s="437">
        <v>6.3</v>
      </c>
      <c r="F157" s="262" t="s">
        <v>3010</v>
      </c>
      <c r="G157" s="271" t="s">
        <v>2228</v>
      </c>
      <c r="H157" s="271">
        <v>0.65</v>
      </c>
      <c r="I157" s="271"/>
      <c r="J157" s="271">
        <v>0.65</v>
      </c>
      <c r="K157" s="299" t="s">
        <v>3011</v>
      </c>
      <c r="M157" s="287"/>
    </row>
    <row r="158" spans="1:13" s="235" customFormat="1" ht="34.5" customHeight="1" x14ac:dyDescent="0.25">
      <c r="A158" s="300">
        <v>2</v>
      </c>
      <c r="B158" s="300">
        <v>2415</v>
      </c>
      <c r="C158" s="301" t="s">
        <v>2232</v>
      </c>
      <c r="D158" s="299" t="s">
        <v>83</v>
      </c>
      <c r="E158" s="484">
        <v>20.488</v>
      </c>
      <c r="F158" s="262" t="s">
        <v>3012</v>
      </c>
      <c r="G158" s="271" t="s">
        <v>2229</v>
      </c>
      <c r="H158" s="271">
        <v>0.5</v>
      </c>
      <c r="I158" s="271">
        <v>0.5</v>
      </c>
      <c r="J158" s="271"/>
      <c r="K158" s="299" t="s">
        <v>3011</v>
      </c>
    </row>
    <row r="159" spans="1:13" s="235" customFormat="1" ht="34.5" customHeight="1" x14ac:dyDescent="0.25">
      <c r="A159" s="300">
        <v>3</v>
      </c>
      <c r="B159" s="300">
        <v>2416</v>
      </c>
      <c r="C159" s="301" t="s">
        <v>2233</v>
      </c>
      <c r="D159" s="299" t="s">
        <v>83</v>
      </c>
      <c r="E159" s="438">
        <v>6.89</v>
      </c>
      <c r="F159" s="262" t="s">
        <v>3013</v>
      </c>
      <c r="G159" s="271" t="s">
        <v>2230</v>
      </c>
      <c r="H159" s="271">
        <v>0.15</v>
      </c>
      <c r="I159" s="271"/>
      <c r="J159" s="271">
        <v>0.15</v>
      </c>
      <c r="K159" s="299" t="s">
        <v>3011</v>
      </c>
      <c r="M159" s="312"/>
    </row>
    <row r="160" spans="1:13" s="235" customFormat="1" ht="34.5" customHeight="1" x14ac:dyDescent="0.25">
      <c r="A160" s="300">
        <v>4</v>
      </c>
      <c r="B160" s="300">
        <v>2418</v>
      </c>
      <c r="C160" s="301" t="s">
        <v>2234</v>
      </c>
      <c r="D160" s="299" t="s">
        <v>83</v>
      </c>
      <c r="E160" s="484">
        <v>1.2350000000000001</v>
      </c>
      <c r="F160" s="262"/>
      <c r="G160" s="271"/>
      <c r="H160" s="271"/>
      <c r="I160" s="271"/>
      <c r="J160" s="271"/>
      <c r="K160" s="299"/>
    </row>
    <row r="161" spans="1:14" s="235" customFormat="1" ht="26.65" customHeight="1" x14ac:dyDescent="0.25">
      <c r="A161" s="678">
        <v>5</v>
      </c>
      <c r="B161" s="678">
        <v>2419</v>
      </c>
      <c r="C161" s="679" t="s">
        <v>2235</v>
      </c>
      <c r="D161" s="299" t="s">
        <v>83</v>
      </c>
      <c r="E161" s="484">
        <v>29.95</v>
      </c>
      <c r="F161" s="299">
        <v>1</v>
      </c>
      <c r="G161" s="302" t="s">
        <v>3014</v>
      </c>
      <c r="H161" s="299">
        <v>7.02</v>
      </c>
      <c r="I161" s="299" t="s">
        <v>379</v>
      </c>
      <c r="J161" s="299">
        <v>7.02</v>
      </c>
      <c r="K161" s="299" t="s">
        <v>3015</v>
      </c>
    </row>
    <row r="162" spans="1:14" s="235" customFormat="1" ht="26.25" customHeight="1" x14ac:dyDescent="0.25">
      <c r="A162" s="678"/>
      <c r="B162" s="678"/>
      <c r="C162" s="679"/>
      <c r="D162" s="299" t="s">
        <v>83</v>
      </c>
      <c r="E162" s="484">
        <v>8.6999999999999993</v>
      </c>
      <c r="F162" s="268">
        <v>6</v>
      </c>
      <c r="G162" s="302" t="s">
        <v>3016</v>
      </c>
      <c r="H162" s="305">
        <v>22.7</v>
      </c>
      <c r="I162" s="305">
        <v>5</v>
      </c>
      <c r="J162" s="305">
        <f>H162-I162</f>
        <v>17.7</v>
      </c>
      <c r="K162" s="305" t="s">
        <v>2085</v>
      </c>
      <c r="N162" s="311"/>
    </row>
    <row r="163" spans="1:14" s="235" customFormat="1" ht="34.5" customHeight="1" x14ac:dyDescent="0.25">
      <c r="A163" s="678"/>
      <c r="B163" s="678"/>
      <c r="C163" s="679"/>
      <c r="D163" s="299" t="s">
        <v>83</v>
      </c>
      <c r="E163" s="504">
        <f>SUM(E160:E162)</f>
        <v>39.884999999999998</v>
      </c>
      <c r="F163" s="268">
        <v>4</v>
      </c>
      <c r="G163" s="302" t="s">
        <v>3017</v>
      </c>
      <c r="H163" s="305">
        <v>6.7</v>
      </c>
      <c r="I163" s="305">
        <v>6.4</v>
      </c>
      <c r="J163" s="305">
        <f>H163-I163</f>
        <v>0.29999999999999982</v>
      </c>
      <c r="K163" s="305" t="s">
        <v>2085</v>
      </c>
    </row>
    <row r="164" spans="1:14" s="235" customFormat="1" ht="34.5" customHeight="1" x14ac:dyDescent="0.25">
      <c r="A164" s="300">
        <v>6</v>
      </c>
      <c r="B164" s="300">
        <v>2420</v>
      </c>
      <c r="C164" s="301" t="s">
        <v>2236</v>
      </c>
      <c r="D164" s="299" t="s">
        <v>83</v>
      </c>
      <c r="E164" s="484">
        <v>15.177</v>
      </c>
      <c r="F164" s="305">
        <v>5</v>
      </c>
      <c r="G164" s="302" t="s">
        <v>3018</v>
      </c>
      <c r="H164" s="305">
        <v>16.5</v>
      </c>
      <c r="I164" s="305">
        <v>4.3</v>
      </c>
      <c r="J164" s="305">
        <f>H164-I164</f>
        <v>12.2</v>
      </c>
      <c r="K164" s="305" t="s">
        <v>2085</v>
      </c>
    </row>
    <row r="165" spans="1:14" s="235" customFormat="1" ht="34.5" customHeight="1" x14ac:dyDescent="0.25">
      <c r="A165" s="300">
        <v>7</v>
      </c>
      <c r="B165" s="300">
        <v>2421</v>
      </c>
      <c r="C165" s="301" t="s">
        <v>2237</v>
      </c>
      <c r="D165" s="299" t="s">
        <v>83</v>
      </c>
      <c r="E165" s="438">
        <v>14.478</v>
      </c>
      <c r="F165" s="299">
        <v>1</v>
      </c>
      <c r="G165" s="301" t="s">
        <v>3019</v>
      </c>
      <c r="H165" s="305">
        <v>29.95</v>
      </c>
      <c r="I165" s="305">
        <v>0</v>
      </c>
      <c r="J165" s="305">
        <f>H165-I165</f>
        <v>29.95</v>
      </c>
      <c r="K165" s="662" t="s">
        <v>3020</v>
      </c>
    </row>
    <row r="166" spans="1:14" s="336" customFormat="1" ht="23.65" customHeight="1" x14ac:dyDescent="0.25">
      <c r="A166" s="673">
        <v>8</v>
      </c>
      <c r="B166" s="674">
        <v>2423</v>
      </c>
      <c r="C166" s="675" t="s">
        <v>2238</v>
      </c>
      <c r="D166" s="666" t="s">
        <v>83</v>
      </c>
      <c r="E166" s="686">
        <f>24.7-E201</f>
        <v>9.1</v>
      </c>
      <c r="F166" s="330">
        <v>2</v>
      </c>
      <c r="G166" s="334" t="s">
        <v>3021</v>
      </c>
      <c r="H166" s="335">
        <v>8.6999999999999993</v>
      </c>
      <c r="I166" s="335">
        <v>7</v>
      </c>
      <c r="J166" s="335">
        <f>H166-I166</f>
        <v>1.6999999999999993</v>
      </c>
      <c r="K166" s="662"/>
      <c r="M166" s="685">
        <v>24.7</v>
      </c>
    </row>
    <row r="167" spans="1:14" s="336" customFormat="1" ht="23.65" customHeight="1" x14ac:dyDescent="0.25">
      <c r="A167" s="673"/>
      <c r="B167" s="674"/>
      <c r="C167" s="675"/>
      <c r="D167" s="667"/>
      <c r="E167" s="687"/>
      <c r="F167" s="330"/>
      <c r="G167" s="337" t="s">
        <v>3022</v>
      </c>
      <c r="H167" s="338">
        <f>SUM(H165:H166)</f>
        <v>38.65</v>
      </c>
      <c r="I167" s="338">
        <f>SUM(I165:I166)</f>
        <v>7</v>
      </c>
      <c r="J167" s="338">
        <f>SUM(J165:J166)</f>
        <v>31.65</v>
      </c>
      <c r="K167" s="662"/>
      <c r="M167" s="685"/>
    </row>
    <row r="168" spans="1:14" s="336" customFormat="1" ht="23.65" customHeight="1" x14ac:dyDescent="0.25">
      <c r="A168" s="690">
        <v>9</v>
      </c>
      <c r="B168" s="692">
        <v>2424</v>
      </c>
      <c r="C168" s="694" t="s">
        <v>2239</v>
      </c>
      <c r="D168" s="666" t="s">
        <v>83</v>
      </c>
      <c r="E168" s="658">
        <v>19.32</v>
      </c>
      <c r="F168" s="335">
        <v>7</v>
      </c>
      <c r="G168" s="339" t="s">
        <v>3023</v>
      </c>
      <c r="H168" s="330">
        <v>15.56</v>
      </c>
      <c r="I168" s="330">
        <v>0</v>
      </c>
      <c r="J168" s="335">
        <f t="shared" ref="J168:J173" si="3">H168-I168</f>
        <v>15.56</v>
      </c>
      <c r="K168" s="335" t="s">
        <v>2085</v>
      </c>
    </row>
    <row r="169" spans="1:14" s="336" customFormat="1" ht="23.65" customHeight="1" x14ac:dyDescent="0.25">
      <c r="A169" s="691"/>
      <c r="B169" s="693"/>
      <c r="C169" s="695"/>
      <c r="D169" s="667"/>
      <c r="E169" s="658"/>
      <c r="F169" s="340">
        <v>10</v>
      </c>
      <c r="G169" s="339" t="s">
        <v>3024</v>
      </c>
      <c r="H169" s="335">
        <v>9.1</v>
      </c>
      <c r="I169" s="335">
        <v>9.1</v>
      </c>
      <c r="J169" s="335">
        <f t="shared" si="3"/>
        <v>0</v>
      </c>
      <c r="K169" s="663" t="s">
        <v>3020</v>
      </c>
    </row>
    <row r="170" spans="1:14" s="235" customFormat="1" ht="27.4" customHeight="1" x14ac:dyDescent="0.25">
      <c r="A170" s="696">
        <v>10</v>
      </c>
      <c r="B170" s="689">
        <v>2425</v>
      </c>
      <c r="C170" s="672" t="s">
        <v>2240</v>
      </c>
      <c r="D170" s="660" t="s">
        <v>83</v>
      </c>
      <c r="E170" s="660">
        <v>14</v>
      </c>
      <c r="F170" s="305"/>
      <c r="G170" s="274" t="s">
        <v>3022</v>
      </c>
      <c r="H170" s="240">
        <f>SUM(H169:H169)</f>
        <v>9.1</v>
      </c>
      <c r="I170" s="240">
        <f>SUM(I169:I169)</f>
        <v>9.1</v>
      </c>
      <c r="J170" s="240">
        <f t="shared" si="3"/>
        <v>0</v>
      </c>
      <c r="K170" s="664"/>
      <c r="M170" s="659">
        <v>57.24</v>
      </c>
    </row>
    <row r="171" spans="1:14" s="235" customFormat="1" ht="27.4" customHeight="1" x14ac:dyDescent="0.25">
      <c r="A171" s="696"/>
      <c r="B171" s="697"/>
      <c r="C171" s="672"/>
      <c r="D171" s="661"/>
      <c r="E171" s="661"/>
      <c r="F171" s="268">
        <v>8</v>
      </c>
      <c r="G171" s="302" t="s">
        <v>3025</v>
      </c>
      <c r="H171" s="305">
        <v>7.5</v>
      </c>
      <c r="I171" s="305">
        <v>7.5</v>
      </c>
      <c r="J171" s="305">
        <f t="shared" si="3"/>
        <v>0</v>
      </c>
      <c r="K171" s="665" t="s">
        <v>3020</v>
      </c>
      <c r="M171" s="659"/>
    </row>
    <row r="172" spans="1:14" s="235" customFormat="1" ht="36" customHeight="1" x14ac:dyDescent="0.25">
      <c r="A172" s="275">
        <v>11</v>
      </c>
      <c r="B172" s="275">
        <v>2426</v>
      </c>
      <c r="C172" s="301" t="s">
        <v>2241</v>
      </c>
      <c r="D172" s="299" t="s">
        <v>83</v>
      </c>
      <c r="E172" s="466">
        <v>11.21</v>
      </c>
      <c r="F172" s="268">
        <v>9</v>
      </c>
      <c r="G172" s="302" t="s">
        <v>3026</v>
      </c>
      <c r="H172" s="305">
        <v>17</v>
      </c>
      <c r="I172" s="305">
        <v>0</v>
      </c>
      <c r="J172" s="305">
        <f t="shared" si="3"/>
        <v>17</v>
      </c>
      <c r="K172" s="665"/>
    </row>
    <row r="173" spans="1:14" s="235" customFormat="1" ht="25.9" customHeight="1" x14ac:dyDescent="0.25">
      <c r="A173" s="303">
        <v>12</v>
      </c>
      <c r="B173" s="304">
        <v>2427</v>
      </c>
      <c r="C173" s="302" t="s">
        <v>2242</v>
      </c>
      <c r="D173" s="299" t="s">
        <v>83</v>
      </c>
      <c r="E173" s="107">
        <v>20</v>
      </c>
      <c r="F173" s="276"/>
      <c r="G173" s="274" t="s">
        <v>3022</v>
      </c>
      <c r="H173" s="240">
        <f>SUM(H171:H172)</f>
        <v>24.5</v>
      </c>
      <c r="I173" s="240">
        <f>SUM(I171:I172)</f>
        <v>7.5</v>
      </c>
      <c r="J173" s="240">
        <f t="shared" si="3"/>
        <v>17</v>
      </c>
      <c r="K173" s="665"/>
      <c r="M173" s="322"/>
    </row>
    <row r="174" spans="1:14" s="235" customFormat="1" ht="26.65" customHeight="1" x14ac:dyDescent="0.25">
      <c r="A174" s="303">
        <v>14</v>
      </c>
      <c r="B174" s="303">
        <v>2432</v>
      </c>
      <c r="C174" s="277" t="s">
        <v>2244</v>
      </c>
      <c r="D174" s="299" t="s">
        <v>83</v>
      </c>
      <c r="E174" s="480">
        <v>13.71</v>
      </c>
      <c r="F174" s="299">
        <v>3</v>
      </c>
      <c r="G174" s="302" t="s">
        <v>3029</v>
      </c>
      <c r="H174" s="299">
        <v>44.05</v>
      </c>
      <c r="I174" s="299">
        <v>6.12</v>
      </c>
      <c r="J174" s="299">
        <v>37.93</v>
      </c>
      <c r="K174" s="299"/>
    </row>
    <row r="175" spans="1:14" s="235" customFormat="1" ht="28.5" customHeight="1" x14ac:dyDescent="0.25">
      <c r="A175" s="696">
        <v>15</v>
      </c>
      <c r="B175" s="689">
        <v>2433</v>
      </c>
      <c r="C175" s="672" t="s">
        <v>2245</v>
      </c>
      <c r="D175" s="660" t="s">
        <v>83</v>
      </c>
      <c r="E175" s="668">
        <v>16.79</v>
      </c>
      <c r="F175" s="268">
        <v>12</v>
      </c>
      <c r="G175" s="301" t="s">
        <v>3030</v>
      </c>
      <c r="H175" s="268">
        <v>12</v>
      </c>
      <c r="I175" s="268">
        <v>12</v>
      </c>
      <c r="J175" s="268">
        <f t="shared" ref="J175" si="4">H175-I175</f>
        <v>0</v>
      </c>
      <c r="K175" s="268" t="s">
        <v>2085</v>
      </c>
    </row>
    <row r="176" spans="1:14" s="235" customFormat="1" ht="28.5" customHeight="1" x14ac:dyDescent="0.25">
      <c r="A176" s="696"/>
      <c r="B176" s="689"/>
      <c r="C176" s="672"/>
      <c r="D176" s="661"/>
      <c r="E176" s="669"/>
      <c r="F176" s="299">
        <v>5</v>
      </c>
      <c r="G176" s="302" t="s">
        <v>3031</v>
      </c>
      <c r="H176" s="299">
        <v>20</v>
      </c>
      <c r="I176" s="299">
        <v>7.7</v>
      </c>
      <c r="J176" s="299">
        <v>12.3</v>
      </c>
      <c r="K176" s="299" t="s">
        <v>3032</v>
      </c>
    </row>
    <row r="177" spans="1:14" s="235" customFormat="1" ht="36" customHeight="1" x14ac:dyDescent="0.25">
      <c r="A177" s="303">
        <v>16</v>
      </c>
      <c r="B177" s="304">
        <v>2434</v>
      </c>
      <c r="C177" s="302" t="s">
        <v>2246</v>
      </c>
      <c r="D177" s="299" t="s">
        <v>83</v>
      </c>
      <c r="E177" s="107">
        <v>5.57</v>
      </c>
      <c r="F177" s="299">
        <v>6</v>
      </c>
      <c r="G177" s="302" t="s">
        <v>3033</v>
      </c>
      <c r="H177" s="299">
        <v>10.92</v>
      </c>
      <c r="I177" s="299">
        <v>7.2</v>
      </c>
      <c r="J177" s="299">
        <v>3.72</v>
      </c>
      <c r="K177" s="299" t="s">
        <v>3034</v>
      </c>
    </row>
    <row r="178" spans="1:14" s="235" customFormat="1" ht="24" customHeight="1" x14ac:dyDescent="0.25">
      <c r="A178" s="696">
        <v>17</v>
      </c>
      <c r="B178" s="689">
        <v>2435</v>
      </c>
      <c r="C178" s="672" t="s">
        <v>2247</v>
      </c>
      <c r="D178" s="660" t="s">
        <v>83</v>
      </c>
      <c r="E178" s="659">
        <v>26.96</v>
      </c>
      <c r="F178" s="305">
        <v>1</v>
      </c>
      <c r="G178" s="277" t="s">
        <v>3035</v>
      </c>
      <c r="H178" s="305">
        <v>13.71</v>
      </c>
      <c r="I178" s="305" t="s">
        <v>379</v>
      </c>
      <c r="J178" s="305">
        <f>H178</f>
        <v>13.71</v>
      </c>
      <c r="K178" s="305" t="s">
        <v>2085</v>
      </c>
      <c r="N178" s="311"/>
    </row>
    <row r="179" spans="1:14" s="235" customFormat="1" ht="24" customHeight="1" x14ac:dyDescent="0.25">
      <c r="A179" s="696"/>
      <c r="B179" s="689"/>
      <c r="C179" s="672"/>
      <c r="D179" s="661"/>
      <c r="E179" s="659"/>
      <c r="F179" s="299">
        <v>7</v>
      </c>
      <c r="G179" s="302" t="s">
        <v>3036</v>
      </c>
      <c r="H179" s="299">
        <v>12.25</v>
      </c>
      <c r="I179" s="299">
        <v>12.25</v>
      </c>
      <c r="J179" s="299"/>
      <c r="K179" s="662" t="s">
        <v>3028</v>
      </c>
    </row>
    <row r="180" spans="1:14" ht="24" customHeight="1" x14ac:dyDescent="0.25">
      <c r="A180" s="238"/>
      <c r="B180" s="700" t="s">
        <v>107</v>
      </c>
      <c r="C180" s="700"/>
      <c r="D180" s="700"/>
      <c r="E180" s="240">
        <f>SUM(E157:E179)</f>
        <v>279.76299999999998</v>
      </c>
      <c r="F180" s="306">
        <v>8</v>
      </c>
      <c r="G180" s="308" t="s">
        <v>3037</v>
      </c>
      <c r="H180" s="306">
        <v>4.57</v>
      </c>
      <c r="I180" s="306"/>
      <c r="J180" s="306">
        <v>4.57</v>
      </c>
      <c r="K180" s="662"/>
    </row>
    <row r="181" spans="1:14" ht="24" customHeight="1" x14ac:dyDescent="0.25">
      <c r="A181" s="701" t="s">
        <v>3045</v>
      </c>
      <c r="B181" s="701"/>
      <c r="C181" s="701"/>
      <c r="D181" s="701"/>
      <c r="E181" s="701"/>
      <c r="F181" s="306">
        <v>9</v>
      </c>
      <c r="G181" s="308" t="s">
        <v>3038</v>
      </c>
      <c r="H181" s="306">
        <v>6.36</v>
      </c>
      <c r="I181" s="306"/>
      <c r="J181" s="306">
        <v>6.36</v>
      </c>
      <c r="K181" s="306" t="s">
        <v>3034</v>
      </c>
    </row>
    <row r="182" spans="1:14" s="235" customFormat="1" ht="29.25" customHeight="1" x14ac:dyDescent="0.25">
      <c r="A182" s="107">
        <v>1</v>
      </c>
      <c r="B182" s="107">
        <v>2429</v>
      </c>
      <c r="C182" s="121" t="s">
        <v>3040</v>
      </c>
      <c r="D182" s="278" t="s">
        <v>83</v>
      </c>
      <c r="E182" s="438">
        <v>0.64900000000000002</v>
      </c>
      <c r="F182" s="316">
        <v>11</v>
      </c>
      <c r="G182" s="314" t="s">
        <v>3039</v>
      </c>
      <c r="H182" s="316">
        <v>16</v>
      </c>
      <c r="I182" s="316">
        <v>16</v>
      </c>
      <c r="J182" s="316"/>
      <c r="K182" s="316"/>
      <c r="M182" s="315"/>
    </row>
    <row r="183" spans="1:14" s="235" customFormat="1" ht="27.4" customHeight="1" x14ac:dyDescent="0.25">
      <c r="A183" s="107">
        <v>2</v>
      </c>
      <c r="B183" s="107">
        <v>3038</v>
      </c>
      <c r="C183" s="112" t="s">
        <v>3042</v>
      </c>
      <c r="D183" s="107" t="s">
        <v>14</v>
      </c>
      <c r="E183" s="97">
        <v>0.37</v>
      </c>
      <c r="F183" s="240"/>
      <c r="G183" s="242"/>
      <c r="H183" s="240" t="e">
        <f>H167+#REF!+H163+H164+H162+H168+H173+H170+H175</f>
        <v>#REF!</v>
      </c>
      <c r="I183" s="240" t="e">
        <f>I167+#REF!+I163+I164+I162+I168+I173+I170+I175</f>
        <v>#REF!</v>
      </c>
      <c r="J183" s="240" t="e">
        <f>J167+#REF!+J163+J164+J162+J168+J173+J170+J175</f>
        <v>#REF!</v>
      </c>
      <c r="K183" s="240"/>
      <c r="M183" s="315"/>
    </row>
    <row r="184" spans="1:14" ht="24" customHeight="1" x14ac:dyDescent="0.25">
      <c r="A184" s="241"/>
      <c r="B184" s="699" t="s">
        <v>107</v>
      </c>
      <c r="C184" s="699"/>
      <c r="D184" s="699"/>
      <c r="E184" s="461">
        <f>SUM(E182:E183)</f>
        <v>1.0190000000000001</v>
      </c>
      <c r="F184" s="254"/>
      <c r="G184" s="297"/>
      <c r="H184" s="255"/>
      <c r="I184" s="255"/>
      <c r="J184" s="255"/>
      <c r="K184" s="162"/>
    </row>
    <row r="185" spans="1:14" ht="15.75" x14ac:dyDescent="0.25">
      <c r="A185" s="241"/>
      <c r="B185" s="239"/>
      <c r="C185" s="702" t="s">
        <v>3070</v>
      </c>
      <c r="D185" s="703"/>
      <c r="E185" s="461">
        <f>E184+E180+E155</f>
        <v>353.83699999999999</v>
      </c>
      <c r="F185" s="254"/>
      <c r="G185" s="297"/>
      <c r="H185" s="255"/>
      <c r="I185" s="255"/>
      <c r="J185" s="255"/>
      <c r="K185" s="162"/>
    </row>
    <row r="186" spans="1:14" ht="24" customHeight="1" x14ac:dyDescent="0.25">
      <c r="A186" s="594" t="s">
        <v>278</v>
      </c>
      <c r="B186" s="594"/>
      <c r="C186" s="594"/>
      <c r="D186" s="594"/>
      <c r="E186" s="186"/>
      <c r="F186" s="256"/>
      <c r="G186" s="99"/>
      <c r="H186" s="54"/>
      <c r="I186" s="54"/>
      <c r="J186" s="54"/>
      <c r="K186" s="51"/>
    </row>
    <row r="187" spans="1:14" s="235" customFormat="1" ht="27.4" customHeight="1" x14ac:dyDescent="0.25">
      <c r="A187" s="107">
        <v>1</v>
      </c>
      <c r="B187" s="63"/>
      <c r="C187" s="302" t="s">
        <v>2248</v>
      </c>
      <c r="D187" s="278" t="s">
        <v>14</v>
      </c>
      <c r="E187" s="437">
        <v>0.1</v>
      </c>
      <c r="F187" s="280"/>
      <c r="G187" s="281"/>
      <c r="H187" s="123"/>
      <c r="I187" s="123"/>
      <c r="J187" s="123"/>
      <c r="K187" s="114" t="s">
        <v>3041</v>
      </c>
      <c r="M187" s="287"/>
    </row>
    <row r="188" spans="1:14" s="235" customFormat="1" ht="24" customHeight="1" x14ac:dyDescent="0.25">
      <c r="A188" s="107">
        <v>2</v>
      </c>
      <c r="B188" s="63"/>
      <c r="C188" s="302" t="s">
        <v>2249</v>
      </c>
      <c r="D188" s="278" t="s">
        <v>14</v>
      </c>
      <c r="E188" s="437">
        <v>0.37</v>
      </c>
      <c r="F188" s="282">
        <v>0</v>
      </c>
      <c r="G188" s="283"/>
      <c r="H188" s="284"/>
      <c r="I188" s="284"/>
      <c r="J188" s="284"/>
      <c r="K188" s="114" t="s">
        <v>3041</v>
      </c>
      <c r="M188" s="287"/>
    </row>
    <row r="189" spans="1:14" s="235" customFormat="1" ht="24" customHeight="1" x14ac:dyDescent="0.25">
      <c r="A189" s="107">
        <v>3</v>
      </c>
      <c r="B189" s="63"/>
      <c r="C189" s="302" t="s">
        <v>2250</v>
      </c>
      <c r="D189" s="278" t="s">
        <v>14</v>
      </c>
      <c r="E189" s="437">
        <v>0.25</v>
      </c>
      <c r="F189" s="282"/>
      <c r="G189" s="283"/>
      <c r="H189" s="284"/>
      <c r="I189" s="284"/>
      <c r="J189" s="284"/>
      <c r="K189" s="114"/>
      <c r="M189" s="287"/>
    </row>
    <row r="190" spans="1:14" s="235" customFormat="1" ht="24" customHeight="1" x14ac:dyDescent="0.25">
      <c r="A190" s="107">
        <v>4</v>
      </c>
      <c r="B190" s="63"/>
      <c r="C190" s="302" t="s">
        <v>2251</v>
      </c>
      <c r="D190" s="278" t="s">
        <v>14</v>
      </c>
      <c r="E190" s="437">
        <v>0.2</v>
      </c>
      <c r="F190" s="279"/>
      <c r="G190" s="279"/>
      <c r="H190" s="279"/>
      <c r="I190" s="279"/>
      <c r="J190" s="279"/>
      <c r="K190" s="279"/>
      <c r="M190" s="287"/>
    </row>
    <row r="191" spans="1:14" s="235" customFormat="1" ht="29.65" customHeight="1" x14ac:dyDescent="0.25">
      <c r="A191" s="107">
        <v>5</v>
      </c>
      <c r="B191" s="229"/>
      <c r="C191" s="302" t="s">
        <v>2252</v>
      </c>
      <c r="D191" s="278" t="s">
        <v>14</v>
      </c>
      <c r="E191" s="107">
        <v>0.4</v>
      </c>
      <c r="F191" s="272" t="s">
        <v>2783</v>
      </c>
      <c r="G191" s="302" t="s">
        <v>2248</v>
      </c>
      <c r="H191" s="299">
        <v>0.1</v>
      </c>
      <c r="I191" s="299"/>
      <c r="J191" s="299">
        <v>0.1</v>
      </c>
      <c r="K191" s="63" t="s">
        <v>3043</v>
      </c>
      <c r="M191" s="287"/>
    </row>
    <row r="192" spans="1:14" s="235" customFormat="1" ht="29.65" customHeight="1" x14ac:dyDescent="0.25">
      <c r="A192" s="107">
        <v>6</v>
      </c>
      <c r="B192" s="300"/>
      <c r="C192" s="301" t="s">
        <v>2227</v>
      </c>
      <c r="D192" s="262" t="s">
        <v>14</v>
      </c>
      <c r="E192" s="438">
        <v>0.38</v>
      </c>
      <c r="F192" s="272" t="s">
        <v>2858</v>
      </c>
      <c r="G192" s="302" t="s">
        <v>2249</v>
      </c>
      <c r="H192" s="299">
        <v>0.37</v>
      </c>
      <c r="I192" s="299"/>
      <c r="J192" s="299">
        <v>0.37</v>
      </c>
      <c r="K192" s="63" t="s">
        <v>3043</v>
      </c>
      <c r="M192" s="287"/>
    </row>
    <row r="193" spans="1:13" s="235" customFormat="1" ht="30" customHeight="1" x14ac:dyDescent="0.25">
      <c r="A193" s="107">
        <v>7</v>
      </c>
      <c r="B193" s="263"/>
      <c r="C193" s="285" t="s">
        <v>2228</v>
      </c>
      <c r="D193" s="262" t="s">
        <v>14</v>
      </c>
      <c r="E193" s="271">
        <v>0.65</v>
      </c>
      <c r="F193" s="272" t="s">
        <v>2813</v>
      </c>
      <c r="G193" s="302" t="s">
        <v>2250</v>
      </c>
      <c r="H193" s="299">
        <v>0.25</v>
      </c>
      <c r="I193" s="299"/>
      <c r="J193" s="299">
        <v>0.25</v>
      </c>
      <c r="K193" s="63" t="s">
        <v>3043</v>
      </c>
      <c r="M193" s="287"/>
    </row>
    <row r="194" spans="1:13" s="235" customFormat="1" ht="30" customHeight="1" x14ac:dyDescent="0.25">
      <c r="A194" s="107">
        <v>8</v>
      </c>
      <c r="B194" s="263"/>
      <c r="C194" s="285" t="s">
        <v>2229</v>
      </c>
      <c r="D194" s="262" t="s">
        <v>14</v>
      </c>
      <c r="E194" s="271">
        <v>0.5</v>
      </c>
      <c r="F194" s="272" t="s">
        <v>2920</v>
      </c>
      <c r="G194" s="302" t="s">
        <v>2251</v>
      </c>
      <c r="H194" s="299">
        <v>0.2</v>
      </c>
      <c r="I194" s="299"/>
      <c r="J194" s="299">
        <v>0.2</v>
      </c>
      <c r="K194" s="63" t="s">
        <v>3043</v>
      </c>
      <c r="M194" s="287"/>
    </row>
    <row r="195" spans="1:13" s="235" customFormat="1" ht="28.5" customHeight="1" x14ac:dyDescent="0.25">
      <c r="A195" s="107">
        <v>9</v>
      </c>
      <c r="B195" s="263"/>
      <c r="C195" s="285" t="s">
        <v>2230</v>
      </c>
      <c r="D195" s="262" t="s">
        <v>14</v>
      </c>
      <c r="E195" s="271">
        <v>0.15</v>
      </c>
      <c r="F195" s="272" t="s">
        <v>2809</v>
      </c>
      <c r="G195" s="302" t="s">
        <v>2252</v>
      </c>
      <c r="H195" s="299">
        <v>0.4</v>
      </c>
      <c r="I195" s="107">
        <v>0.4</v>
      </c>
      <c r="J195" s="229"/>
      <c r="K195" s="63" t="s">
        <v>3043</v>
      </c>
      <c r="M195" s="287"/>
    </row>
    <row r="196" spans="1:13" s="235" customFormat="1" ht="15.75" x14ac:dyDescent="0.25">
      <c r="A196" s="107"/>
      <c r="B196" s="699" t="s">
        <v>107</v>
      </c>
      <c r="C196" s="699"/>
      <c r="D196" s="699"/>
      <c r="E196" s="240">
        <f>SUM(E187:E195)</f>
        <v>2.9999999999999996</v>
      </c>
      <c r="F196" s="229"/>
      <c r="G196" s="242"/>
      <c r="H196" s="243">
        <f>SUM(H191:H195)</f>
        <v>1.3199999999999998</v>
      </c>
      <c r="I196" s="243">
        <f t="shared" ref="I196:J196" si="5">SUM(I191:I195)</f>
        <v>0.4</v>
      </c>
      <c r="J196" s="243">
        <f t="shared" si="5"/>
        <v>0.91999999999999993</v>
      </c>
      <c r="K196" s="114"/>
      <c r="M196" s="287"/>
    </row>
    <row r="197" spans="1:13" ht="23.65" customHeight="1" x14ac:dyDescent="0.25">
      <c r="A197" s="296"/>
      <c r="B197" s="45"/>
      <c r="C197" s="646" t="s">
        <v>1073</v>
      </c>
      <c r="D197" s="646"/>
      <c r="E197" s="66">
        <f>E196+E185</f>
        <v>356.83699999999999</v>
      </c>
      <c r="F197" s="45"/>
      <c r="G197" s="40"/>
      <c r="H197" s="45"/>
      <c r="I197" s="45"/>
      <c r="J197" s="45"/>
      <c r="K197" s="296"/>
    </row>
    <row r="198" spans="1:13" ht="15.75" x14ac:dyDescent="0.25">
      <c r="A198" s="607" t="s">
        <v>3046</v>
      </c>
      <c r="B198" s="607"/>
      <c r="C198" s="607"/>
      <c r="D198" s="607"/>
      <c r="E198" s="607"/>
    </row>
    <row r="199" spans="1:13" s="336" customFormat="1" ht="23.65" customHeight="1" x14ac:dyDescent="0.25">
      <c r="A199" s="673">
        <v>9</v>
      </c>
      <c r="B199" s="674">
        <v>2424</v>
      </c>
      <c r="C199" s="698" t="s">
        <v>2239</v>
      </c>
      <c r="D199" s="666" t="s">
        <v>83</v>
      </c>
      <c r="E199" s="686">
        <v>19.324000000000002</v>
      </c>
      <c r="F199" s="335">
        <v>7</v>
      </c>
      <c r="G199" s="339" t="s">
        <v>3023</v>
      </c>
      <c r="H199" s="330">
        <v>15.56</v>
      </c>
      <c r="I199" s="330">
        <v>0</v>
      </c>
      <c r="J199" s="335">
        <f t="shared" ref="J199:J200" si="6">H199-I199</f>
        <v>15.56</v>
      </c>
      <c r="K199" s="335" t="s">
        <v>2085</v>
      </c>
    </row>
    <row r="200" spans="1:13" s="336" customFormat="1" ht="23.65" customHeight="1" x14ac:dyDescent="0.25">
      <c r="A200" s="673"/>
      <c r="B200" s="674"/>
      <c r="C200" s="698"/>
      <c r="D200" s="667"/>
      <c r="E200" s="687"/>
      <c r="F200" s="340">
        <v>10</v>
      </c>
      <c r="G200" s="339" t="s">
        <v>3024</v>
      </c>
      <c r="H200" s="335">
        <v>9.1</v>
      </c>
      <c r="I200" s="335">
        <v>9.1</v>
      </c>
      <c r="J200" s="335">
        <f t="shared" si="6"/>
        <v>0</v>
      </c>
      <c r="K200" s="341"/>
    </row>
    <row r="201" spans="1:13" s="336" customFormat="1" ht="23.65" customHeight="1" x14ac:dyDescent="0.25">
      <c r="A201" s="673">
        <v>8</v>
      </c>
      <c r="B201" s="674">
        <v>2423</v>
      </c>
      <c r="C201" s="698" t="s">
        <v>2238</v>
      </c>
      <c r="D201" s="666" t="s">
        <v>83</v>
      </c>
      <c r="E201" s="686">
        <v>15.6</v>
      </c>
      <c r="F201" s="330">
        <v>2</v>
      </c>
      <c r="G201" s="334" t="s">
        <v>3021</v>
      </c>
      <c r="H201" s="335">
        <v>8.6999999999999993</v>
      </c>
      <c r="I201" s="335">
        <v>7</v>
      </c>
      <c r="J201" s="335">
        <f>H201-I201</f>
        <v>1.6999999999999993</v>
      </c>
      <c r="K201" s="341"/>
      <c r="M201" s="685">
        <v>28.143000000000001</v>
      </c>
    </row>
    <row r="202" spans="1:13" s="336" customFormat="1" ht="23.65" customHeight="1" x14ac:dyDescent="0.25">
      <c r="A202" s="673"/>
      <c r="B202" s="674"/>
      <c r="C202" s="698"/>
      <c r="D202" s="667"/>
      <c r="E202" s="687"/>
      <c r="F202" s="330"/>
      <c r="G202" s="337" t="s">
        <v>3022</v>
      </c>
      <c r="H202" s="338">
        <f>SUM(H200:H201)</f>
        <v>17.799999999999997</v>
      </c>
      <c r="I202" s="338">
        <f>SUM(I200:I201)</f>
        <v>16.100000000000001</v>
      </c>
      <c r="J202" s="338">
        <f>SUM(J200:J201)</f>
        <v>1.6999999999999993</v>
      </c>
      <c r="K202" s="341"/>
      <c r="M202" s="685"/>
    </row>
    <row r="203" spans="1:13" s="235" customFormat="1" ht="36" customHeight="1" x14ac:dyDescent="0.25">
      <c r="A203" s="303">
        <v>13</v>
      </c>
      <c r="B203" s="304">
        <v>2428</v>
      </c>
      <c r="C203" s="302" t="s">
        <v>2243</v>
      </c>
      <c r="D203" s="299" t="s">
        <v>83</v>
      </c>
      <c r="E203" s="437">
        <v>10.92</v>
      </c>
      <c r="F203" s="299">
        <v>2</v>
      </c>
      <c r="G203" s="302" t="s">
        <v>3027</v>
      </c>
      <c r="H203" s="299">
        <v>14</v>
      </c>
      <c r="I203" s="299">
        <v>14</v>
      </c>
      <c r="J203" s="299"/>
      <c r="K203" s="286"/>
      <c r="M203" s="287">
        <v>9.8800000000000008</v>
      </c>
    </row>
    <row r="204" spans="1:13" ht="15.75" x14ac:dyDescent="0.25">
      <c r="B204" s="699" t="s">
        <v>107</v>
      </c>
      <c r="C204" s="699"/>
      <c r="D204" s="699"/>
      <c r="E204" s="467">
        <f>SUM(E199:E203)</f>
        <v>45.844000000000001</v>
      </c>
    </row>
  </sheetData>
  <mergeCells count="74">
    <mergeCell ref="B204:D204"/>
    <mergeCell ref="B180:D180"/>
    <mergeCell ref="A181:E181"/>
    <mergeCell ref="B184:D184"/>
    <mergeCell ref="C185:D185"/>
    <mergeCell ref="A186:D186"/>
    <mergeCell ref="B196:D196"/>
    <mergeCell ref="A201:A202"/>
    <mergeCell ref="B201:B202"/>
    <mergeCell ref="C201:C202"/>
    <mergeCell ref="M201:M202"/>
    <mergeCell ref="C197:D197"/>
    <mergeCell ref="A198:E198"/>
    <mergeCell ref="A199:A200"/>
    <mergeCell ref="B199:B200"/>
    <mergeCell ref="C199:C200"/>
    <mergeCell ref="E199:E200"/>
    <mergeCell ref="D199:D200"/>
    <mergeCell ref="D201:D202"/>
    <mergeCell ref="E201:E202"/>
    <mergeCell ref="B178:B179"/>
    <mergeCell ref="C178:C179"/>
    <mergeCell ref="A168:A169"/>
    <mergeCell ref="B168:B169"/>
    <mergeCell ref="C168:C169"/>
    <mergeCell ref="A170:A171"/>
    <mergeCell ref="B170:B171"/>
    <mergeCell ref="C170:C171"/>
    <mergeCell ref="A175:A176"/>
    <mergeCell ref="B175:B176"/>
    <mergeCell ref="C175:C176"/>
    <mergeCell ref="A178:A179"/>
    <mergeCell ref="M166:M167"/>
    <mergeCell ref="D166:D167"/>
    <mergeCell ref="E166:E167"/>
    <mergeCell ref="C155:D155"/>
    <mergeCell ref="A161:A163"/>
    <mergeCell ref="B161:B163"/>
    <mergeCell ref="C161:C163"/>
    <mergeCell ref="K165:K167"/>
    <mergeCell ref="K152:K153"/>
    <mergeCell ref="A166:A167"/>
    <mergeCell ref="B166:B167"/>
    <mergeCell ref="C166:C167"/>
    <mergeCell ref="A1:K1"/>
    <mergeCell ref="B135:B136"/>
    <mergeCell ref="C135:C136"/>
    <mergeCell ref="A135:A136"/>
    <mergeCell ref="A12:E12"/>
    <mergeCell ref="F152:F153"/>
    <mergeCell ref="A156:E156"/>
    <mergeCell ref="G152:G153"/>
    <mergeCell ref="H152:H153"/>
    <mergeCell ref="I152:I153"/>
    <mergeCell ref="J152:J153"/>
    <mergeCell ref="M135:M136"/>
    <mergeCell ref="F141:F142"/>
    <mergeCell ref="G141:G142"/>
    <mergeCell ref="H141:H142"/>
    <mergeCell ref="I141:I142"/>
    <mergeCell ref="J141:J142"/>
    <mergeCell ref="K141:K142"/>
    <mergeCell ref="E168:E169"/>
    <mergeCell ref="M170:M171"/>
    <mergeCell ref="E178:E179"/>
    <mergeCell ref="D178:D179"/>
    <mergeCell ref="D175:D176"/>
    <mergeCell ref="D170:D171"/>
    <mergeCell ref="K179:K180"/>
    <mergeCell ref="K169:K170"/>
    <mergeCell ref="E170:E171"/>
    <mergeCell ref="K171:K173"/>
    <mergeCell ref="D168:D169"/>
    <mergeCell ref="E175:E176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portrait" r:id="rId1"/>
  <headerFooter>
    <oddFooter>&amp;C&amp;P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view="pageBreakPreview" topLeftCell="A85" zoomScaleSheetLayoutView="100" workbookViewId="0">
      <selection activeCell="B96" sqref="B96"/>
    </sheetView>
  </sheetViews>
  <sheetFormatPr defaultColWidth="8.7109375" defaultRowHeight="15.75" x14ac:dyDescent="0.25"/>
  <cols>
    <col min="1" max="1" width="4.5703125" style="32" bestFit="1" customWidth="1"/>
    <col min="2" max="2" width="7.140625" style="32" customWidth="1"/>
    <col min="3" max="3" width="53.7109375" style="32" customWidth="1"/>
    <col min="4" max="4" width="11.42578125" style="34" customWidth="1"/>
    <col min="5" max="5" width="15.140625" style="35" customWidth="1"/>
    <col min="6" max="16384" width="8.7109375" style="32"/>
  </cols>
  <sheetData>
    <row r="1" spans="1:7" ht="21" x14ac:dyDescent="0.65">
      <c r="A1" s="704" t="s">
        <v>3068</v>
      </c>
      <c r="B1" s="704"/>
      <c r="C1" s="704"/>
      <c r="D1" s="704"/>
      <c r="E1" s="292"/>
    </row>
    <row r="2" spans="1:7" s="101" customFormat="1" ht="59.25" customHeight="1" x14ac:dyDescent="0.55000000000000004">
      <c r="A2" s="80" t="s">
        <v>1074</v>
      </c>
      <c r="B2" s="80" t="s">
        <v>99</v>
      </c>
      <c r="C2" s="182" t="s">
        <v>100</v>
      </c>
      <c r="D2" s="80" t="s">
        <v>103</v>
      </c>
      <c r="E2" s="96" t="s">
        <v>2530</v>
      </c>
    </row>
    <row r="3" spans="1:7" customFormat="1" ht="18" x14ac:dyDescent="0.55000000000000004">
      <c r="A3" s="430">
        <v>1</v>
      </c>
      <c r="B3" s="440"/>
      <c r="C3" s="440" t="s">
        <v>3084</v>
      </c>
      <c r="D3" s="406"/>
      <c r="E3" s="436"/>
      <c r="F3" s="12"/>
      <c r="G3" s="12"/>
    </row>
    <row r="4" spans="1:7" customFormat="1" ht="18" x14ac:dyDescent="0.55000000000000004">
      <c r="A4" s="432">
        <f>A3+1</f>
        <v>2</v>
      </c>
      <c r="B4" s="440"/>
      <c r="C4" s="440" t="s">
        <v>3085</v>
      </c>
      <c r="D4" s="406"/>
      <c r="E4" s="436"/>
      <c r="F4" s="12"/>
      <c r="G4" s="12"/>
    </row>
    <row r="5" spans="1:7" customFormat="1" ht="18" x14ac:dyDescent="0.55000000000000004">
      <c r="A5" s="432">
        <f t="shared" ref="A5:A9" si="0">A4+1</f>
        <v>3</v>
      </c>
      <c r="B5" s="90"/>
      <c r="C5" s="90" t="s">
        <v>3086</v>
      </c>
      <c r="D5" s="406"/>
      <c r="E5" s="435">
        <f>E13</f>
        <v>51.783999999999999</v>
      </c>
      <c r="F5" s="12"/>
      <c r="G5" s="12"/>
    </row>
    <row r="6" spans="1:7" customFormat="1" ht="18" x14ac:dyDescent="0.55000000000000004">
      <c r="A6" s="432">
        <f t="shared" si="0"/>
        <v>4</v>
      </c>
      <c r="B6" s="90"/>
      <c r="C6" s="90" t="s">
        <v>3087</v>
      </c>
      <c r="D6" s="406"/>
      <c r="E6" s="435"/>
      <c r="F6" s="12"/>
      <c r="G6" s="12"/>
    </row>
    <row r="7" spans="1:7" customFormat="1" ht="18" x14ac:dyDescent="0.55000000000000004">
      <c r="A7" s="432">
        <f t="shared" si="0"/>
        <v>5</v>
      </c>
      <c r="B7" s="90"/>
      <c r="C7" s="90" t="s">
        <v>3088</v>
      </c>
      <c r="D7" s="406"/>
      <c r="E7" s="435">
        <f>E104</f>
        <v>192.82599999999999</v>
      </c>
      <c r="F7" s="12"/>
      <c r="G7" s="12"/>
    </row>
    <row r="8" spans="1:7" customFormat="1" ht="18" x14ac:dyDescent="0.55000000000000004">
      <c r="A8" s="432">
        <f t="shared" si="0"/>
        <v>6</v>
      </c>
      <c r="B8" s="90"/>
      <c r="C8" s="90" t="s">
        <v>377</v>
      </c>
      <c r="D8" s="406"/>
      <c r="E8" s="435"/>
      <c r="F8" s="12"/>
      <c r="G8" s="12"/>
    </row>
    <row r="9" spans="1:7" customFormat="1" ht="18" x14ac:dyDescent="0.55000000000000004">
      <c r="A9" s="432">
        <f t="shared" si="0"/>
        <v>7</v>
      </c>
      <c r="B9" s="90"/>
      <c r="C9" s="90" t="s">
        <v>596</v>
      </c>
      <c r="D9" s="406"/>
      <c r="E9" s="435">
        <f>E88</f>
        <v>36.466999999999992</v>
      </c>
      <c r="F9" s="12"/>
      <c r="G9" s="12"/>
    </row>
    <row r="10" spans="1:7" customFormat="1" ht="18" x14ac:dyDescent="0.55000000000000004">
      <c r="A10" s="432"/>
      <c r="B10" s="90"/>
      <c r="C10" s="90"/>
      <c r="D10" s="80" t="s">
        <v>107</v>
      </c>
      <c r="E10" s="74">
        <f>SUM(E3:E9)</f>
        <v>281.077</v>
      </c>
      <c r="F10" s="12"/>
      <c r="G10" s="12"/>
    </row>
    <row r="11" spans="1:7" customFormat="1" ht="18" x14ac:dyDescent="0.55000000000000004">
      <c r="A11" s="573" t="s">
        <v>3086</v>
      </c>
      <c r="B11" s="574"/>
      <c r="C11" s="574"/>
      <c r="D11" s="574"/>
      <c r="E11" s="575"/>
      <c r="F11" s="12"/>
      <c r="G11" s="12"/>
    </row>
    <row r="12" spans="1:7" ht="18" customHeight="1" x14ac:dyDescent="0.5">
      <c r="A12" s="52">
        <v>1</v>
      </c>
      <c r="B12" s="52">
        <v>1216</v>
      </c>
      <c r="C12" s="53" t="s">
        <v>2531</v>
      </c>
      <c r="D12" s="432" t="s">
        <v>321</v>
      </c>
      <c r="E12" s="489">
        <v>51.783999999999999</v>
      </c>
    </row>
    <row r="13" spans="1:7" ht="18" customHeight="1" x14ac:dyDescent="0.5">
      <c r="A13" s="450"/>
      <c r="B13" s="450"/>
      <c r="C13" s="423"/>
      <c r="D13" s="80" t="s">
        <v>107</v>
      </c>
      <c r="E13" s="468">
        <f>E12</f>
        <v>51.783999999999999</v>
      </c>
    </row>
    <row r="14" spans="1:7" ht="18" customHeight="1" x14ac:dyDescent="0.5">
      <c r="A14" s="628" t="s">
        <v>596</v>
      </c>
      <c r="B14" s="629"/>
      <c r="C14" s="629"/>
      <c r="D14" s="629"/>
      <c r="E14" s="632"/>
    </row>
    <row r="15" spans="1:7" ht="18" customHeight="1" x14ac:dyDescent="0.5">
      <c r="A15" s="52">
        <v>1</v>
      </c>
      <c r="B15" s="52">
        <v>1218</v>
      </c>
      <c r="C15" s="53" t="s">
        <v>2532</v>
      </c>
      <c r="D15" s="432" t="s">
        <v>14</v>
      </c>
      <c r="E15" s="435">
        <v>2.097</v>
      </c>
    </row>
    <row r="16" spans="1:7" ht="29.65" customHeight="1" x14ac:dyDescent="0.5">
      <c r="A16" s="52">
        <v>2</v>
      </c>
      <c r="B16" s="52">
        <v>1219</v>
      </c>
      <c r="C16" s="53" t="s">
        <v>2533</v>
      </c>
      <c r="D16" s="432" t="s">
        <v>14</v>
      </c>
      <c r="E16" s="435">
        <v>1.2110000000000001</v>
      </c>
    </row>
    <row r="17" spans="1:5" ht="29.65" customHeight="1" x14ac:dyDescent="0.5">
      <c r="A17" s="52">
        <v>3</v>
      </c>
      <c r="B17" s="52">
        <v>1223</v>
      </c>
      <c r="C17" s="53" t="s">
        <v>2534</v>
      </c>
      <c r="D17" s="432" t="s">
        <v>14</v>
      </c>
      <c r="E17" s="435">
        <v>2.2440000000000002</v>
      </c>
    </row>
    <row r="18" spans="1:5" ht="20.65" customHeight="1" x14ac:dyDescent="0.5">
      <c r="A18" s="52">
        <v>4</v>
      </c>
      <c r="B18" s="52">
        <v>1224</v>
      </c>
      <c r="C18" s="53" t="s">
        <v>2535</v>
      </c>
      <c r="D18" s="432" t="s">
        <v>14</v>
      </c>
      <c r="E18" s="435">
        <v>1.587</v>
      </c>
    </row>
    <row r="19" spans="1:5" ht="29.25" customHeight="1" x14ac:dyDescent="0.5">
      <c r="A19" s="52">
        <v>5</v>
      </c>
      <c r="B19" s="52">
        <v>1225</v>
      </c>
      <c r="C19" s="53" t="s">
        <v>2536</v>
      </c>
      <c r="D19" s="432" t="s">
        <v>14</v>
      </c>
      <c r="E19" s="435">
        <v>2.2250000000000001</v>
      </c>
    </row>
    <row r="20" spans="1:5" ht="31.5" customHeight="1" x14ac:dyDescent="0.5">
      <c r="A20" s="52">
        <v>6</v>
      </c>
      <c r="B20" s="52">
        <v>1226</v>
      </c>
      <c r="C20" s="53" t="s">
        <v>2537</v>
      </c>
      <c r="D20" s="432" t="s">
        <v>14</v>
      </c>
      <c r="E20" s="435">
        <v>0.79300000000000004</v>
      </c>
    </row>
    <row r="21" spans="1:5" ht="29.65" customHeight="1" x14ac:dyDescent="0.5">
      <c r="A21" s="52">
        <v>7</v>
      </c>
      <c r="B21" s="52">
        <v>1227</v>
      </c>
      <c r="C21" s="53" t="s">
        <v>2538</v>
      </c>
      <c r="D21" s="432" t="s">
        <v>14</v>
      </c>
      <c r="E21" s="435">
        <v>7.6999999999999999E-2</v>
      </c>
    </row>
    <row r="22" spans="1:5" ht="29.65" customHeight="1" x14ac:dyDescent="0.5">
      <c r="A22" s="52">
        <v>8</v>
      </c>
      <c r="B22" s="52">
        <v>1228</v>
      </c>
      <c r="C22" s="53" t="s">
        <v>2539</v>
      </c>
      <c r="D22" s="432" t="s">
        <v>14</v>
      </c>
      <c r="E22" s="435">
        <v>0.54500000000000004</v>
      </c>
    </row>
    <row r="23" spans="1:5" ht="29.65" customHeight="1" x14ac:dyDescent="0.5">
      <c r="A23" s="52">
        <v>9</v>
      </c>
      <c r="B23" s="52">
        <v>1229</v>
      </c>
      <c r="C23" s="53" t="s">
        <v>2540</v>
      </c>
      <c r="D23" s="432" t="s">
        <v>14</v>
      </c>
      <c r="E23" s="435">
        <v>0.40799999999999997</v>
      </c>
    </row>
    <row r="24" spans="1:5" ht="18.75" customHeight="1" x14ac:dyDescent="0.5">
      <c r="A24" s="52">
        <v>10</v>
      </c>
      <c r="B24" s="52">
        <v>1230</v>
      </c>
      <c r="C24" s="53" t="s">
        <v>2541</v>
      </c>
      <c r="D24" s="432" t="s">
        <v>14</v>
      </c>
      <c r="E24" s="435">
        <v>1.71</v>
      </c>
    </row>
    <row r="25" spans="1:5" ht="30.75" customHeight="1" x14ac:dyDescent="0.5">
      <c r="A25" s="52">
        <v>11</v>
      </c>
      <c r="B25" s="52">
        <v>1233</v>
      </c>
      <c r="C25" s="53" t="s">
        <v>2542</v>
      </c>
      <c r="D25" s="432" t="s">
        <v>14</v>
      </c>
      <c r="E25" s="435">
        <v>0.376</v>
      </c>
    </row>
    <row r="26" spans="1:5" ht="18" customHeight="1" x14ac:dyDescent="0.5">
      <c r="A26" s="52">
        <v>12</v>
      </c>
      <c r="B26" s="52">
        <v>1234</v>
      </c>
      <c r="C26" s="53" t="s">
        <v>2543</v>
      </c>
      <c r="D26" s="432" t="s">
        <v>14</v>
      </c>
      <c r="E26" s="435">
        <v>0.19800000000000001</v>
      </c>
    </row>
    <row r="27" spans="1:5" ht="29.25" customHeight="1" x14ac:dyDescent="0.5">
      <c r="A27" s="52">
        <v>13</v>
      </c>
      <c r="B27" s="52">
        <v>1235</v>
      </c>
      <c r="C27" s="53" t="s">
        <v>2544</v>
      </c>
      <c r="D27" s="432" t="s">
        <v>14</v>
      </c>
      <c r="E27" s="435">
        <v>0.44700000000000001</v>
      </c>
    </row>
    <row r="28" spans="1:5" ht="29.25" customHeight="1" x14ac:dyDescent="0.5">
      <c r="A28" s="52">
        <v>14</v>
      </c>
      <c r="B28" s="52">
        <v>1236</v>
      </c>
      <c r="C28" s="53" t="s">
        <v>2545</v>
      </c>
      <c r="D28" s="432" t="s">
        <v>14</v>
      </c>
      <c r="E28" s="435">
        <v>0.125</v>
      </c>
    </row>
    <row r="29" spans="1:5" ht="29.25" customHeight="1" x14ac:dyDescent="0.5">
      <c r="A29" s="52">
        <v>15</v>
      </c>
      <c r="B29" s="52">
        <v>1237</v>
      </c>
      <c r="C29" s="53" t="s">
        <v>2546</v>
      </c>
      <c r="D29" s="432" t="s">
        <v>14</v>
      </c>
      <c r="E29" s="435">
        <v>1.18</v>
      </c>
    </row>
    <row r="30" spans="1:5" ht="29.25" customHeight="1" x14ac:dyDescent="0.5">
      <c r="A30" s="52">
        <v>16</v>
      </c>
      <c r="B30" s="52">
        <v>1240</v>
      </c>
      <c r="C30" s="53" t="s">
        <v>2547</v>
      </c>
      <c r="D30" s="432" t="s">
        <v>14</v>
      </c>
      <c r="E30" s="435">
        <v>0.115</v>
      </c>
    </row>
    <row r="31" spans="1:5" ht="29.25" customHeight="1" x14ac:dyDescent="0.5">
      <c r="A31" s="52">
        <v>17</v>
      </c>
      <c r="B31" s="52">
        <v>1241</v>
      </c>
      <c r="C31" s="53" t="s">
        <v>2548</v>
      </c>
      <c r="D31" s="432" t="s">
        <v>14</v>
      </c>
      <c r="E31" s="435">
        <v>0.21299999999999999</v>
      </c>
    </row>
    <row r="32" spans="1:5" ht="29.65" customHeight="1" x14ac:dyDescent="0.5">
      <c r="A32" s="52">
        <v>18</v>
      </c>
      <c r="B32" s="52">
        <v>1242</v>
      </c>
      <c r="C32" s="53" t="s">
        <v>2549</v>
      </c>
      <c r="D32" s="432" t="s">
        <v>14</v>
      </c>
      <c r="E32" s="435">
        <v>6.9000000000000006E-2</v>
      </c>
    </row>
    <row r="33" spans="1:5" ht="29.65" customHeight="1" x14ac:dyDescent="0.5">
      <c r="A33" s="52">
        <v>19</v>
      </c>
      <c r="B33" s="52">
        <v>1243</v>
      </c>
      <c r="C33" s="53" t="s">
        <v>2550</v>
      </c>
      <c r="D33" s="432" t="s">
        <v>14</v>
      </c>
      <c r="E33" s="435">
        <v>0.24099999999999999</v>
      </c>
    </row>
    <row r="34" spans="1:5" ht="29.65" customHeight="1" x14ac:dyDescent="0.5">
      <c r="A34" s="52">
        <v>20</v>
      </c>
      <c r="B34" s="52">
        <v>1244</v>
      </c>
      <c r="C34" s="53" t="s">
        <v>2551</v>
      </c>
      <c r="D34" s="432" t="s">
        <v>14</v>
      </c>
      <c r="E34" s="435">
        <v>0.32100000000000001</v>
      </c>
    </row>
    <row r="35" spans="1:5" ht="29.65" customHeight="1" x14ac:dyDescent="0.5">
      <c r="A35" s="52">
        <v>21</v>
      </c>
      <c r="B35" s="52">
        <v>1259</v>
      </c>
      <c r="C35" s="53" t="s">
        <v>2552</v>
      </c>
      <c r="D35" s="432" t="s">
        <v>14</v>
      </c>
      <c r="E35" s="435">
        <v>0.11600000000000001</v>
      </c>
    </row>
    <row r="36" spans="1:5" ht="29.65" customHeight="1" x14ac:dyDescent="0.5">
      <c r="A36" s="52">
        <v>22</v>
      </c>
      <c r="B36" s="52">
        <v>1260</v>
      </c>
      <c r="C36" s="53" t="s">
        <v>2553</v>
      </c>
      <c r="D36" s="432" t="s">
        <v>14</v>
      </c>
      <c r="E36" s="435">
        <v>0.25600000000000001</v>
      </c>
    </row>
    <row r="37" spans="1:5" ht="29.65" customHeight="1" x14ac:dyDescent="0.5">
      <c r="A37" s="52">
        <v>23</v>
      </c>
      <c r="B37" s="52">
        <v>1276</v>
      </c>
      <c r="C37" s="53" t="s">
        <v>2554</v>
      </c>
      <c r="D37" s="432" t="s">
        <v>14</v>
      </c>
      <c r="E37" s="435">
        <v>0.17100000000000001</v>
      </c>
    </row>
    <row r="38" spans="1:5" ht="18" customHeight="1" x14ac:dyDescent="0.5">
      <c r="A38" s="52">
        <v>24</v>
      </c>
      <c r="B38" s="52">
        <v>1277</v>
      </c>
      <c r="C38" s="53" t="s">
        <v>2555</v>
      </c>
      <c r="D38" s="432" t="s">
        <v>14</v>
      </c>
      <c r="E38" s="435">
        <v>0.441</v>
      </c>
    </row>
    <row r="39" spans="1:5" ht="18" customHeight="1" x14ac:dyDescent="0.5">
      <c r="A39" s="52">
        <v>25</v>
      </c>
      <c r="B39" s="52">
        <v>1278</v>
      </c>
      <c r="C39" s="53" t="s">
        <v>2556</v>
      </c>
      <c r="D39" s="432" t="s">
        <v>14</v>
      </c>
      <c r="E39" s="435">
        <v>0.28799999999999998</v>
      </c>
    </row>
    <row r="40" spans="1:5" ht="18" customHeight="1" x14ac:dyDescent="0.5">
      <c r="A40" s="52">
        <v>26</v>
      </c>
      <c r="B40" s="52">
        <v>1279</v>
      </c>
      <c r="C40" s="53" t="s">
        <v>2557</v>
      </c>
      <c r="D40" s="432" t="s">
        <v>14</v>
      </c>
      <c r="E40" s="435">
        <v>0.372</v>
      </c>
    </row>
    <row r="41" spans="1:5" ht="18" customHeight="1" x14ac:dyDescent="0.5">
      <c r="A41" s="52">
        <v>27</v>
      </c>
      <c r="B41" s="52">
        <v>1280</v>
      </c>
      <c r="C41" s="53" t="s">
        <v>2558</v>
      </c>
      <c r="D41" s="432" t="s">
        <v>14</v>
      </c>
      <c r="E41" s="435">
        <v>0.27400000000000002</v>
      </c>
    </row>
    <row r="42" spans="1:5" ht="28.15" customHeight="1" x14ac:dyDescent="0.5">
      <c r="A42" s="52">
        <v>28</v>
      </c>
      <c r="B42" s="52">
        <v>1281</v>
      </c>
      <c r="C42" s="53" t="s">
        <v>2559</v>
      </c>
      <c r="D42" s="432" t="s">
        <v>14</v>
      </c>
      <c r="E42" s="435">
        <v>0.13200000000000001</v>
      </c>
    </row>
    <row r="43" spans="1:5" ht="28.15" customHeight="1" x14ac:dyDescent="0.5">
      <c r="A43" s="52">
        <v>29</v>
      </c>
      <c r="B43" s="52">
        <v>1282</v>
      </c>
      <c r="C43" s="53" t="s">
        <v>2560</v>
      </c>
      <c r="D43" s="432" t="s">
        <v>14</v>
      </c>
      <c r="E43" s="435">
        <v>0.151</v>
      </c>
    </row>
    <row r="44" spans="1:5" ht="18" customHeight="1" x14ac:dyDescent="0.5">
      <c r="A44" s="52">
        <v>30</v>
      </c>
      <c r="B44" s="52">
        <v>1283</v>
      </c>
      <c r="C44" s="53" t="s">
        <v>2561</v>
      </c>
      <c r="D44" s="432" t="s">
        <v>14</v>
      </c>
      <c r="E44" s="435">
        <v>6.8000000000000005E-2</v>
      </c>
    </row>
    <row r="45" spans="1:5" ht="32.65" customHeight="1" x14ac:dyDescent="0.5">
      <c r="A45" s="52">
        <v>31</v>
      </c>
      <c r="B45" s="52">
        <v>1284</v>
      </c>
      <c r="C45" s="53" t="s">
        <v>2562</v>
      </c>
      <c r="D45" s="432" t="s">
        <v>14</v>
      </c>
      <c r="E45" s="435">
        <v>0.11700000000000001</v>
      </c>
    </row>
    <row r="46" spans="1:5" ht="32.65" customHeight="1" x14ac:dyDescent="0.5">
      <c r="A46" s="52">
        <v>32</v>
      </c>
      <c r="B46" s="52">
        <v>1285</v>
      </c>
      <c r="C46" s="53" t="s">
        <v>2563</v>
      </c>
      <c r="D46" s="432" t="s">
        <v>14</v>
      </c>
      <c r="E46" s="435">
        <v>0.28699999999999998</v>
      </c>
    </row>
    <row r="47" spans="1:5" ht="32.65" customHeight="1" x14ac:dyDescent="0.5">
      <c r="A47" s="52">
        <v>33</v>
      </c>
      <c r="B47" s="52">
        <v>1286</v>
      </c>
      <c r="C47" s="53" t="s">
        <v>2564</v>
      </c>
      <c r="D47" s="432" t="s">
        <v>14</v>
      </c>
      <c r="E47" s="435">
        <v>0.19900000000000001</v>
      </c>
    </row>
    <row r="48" spans="1:5" ht="32.65" customHeight="1" x14ac:dyDescent="0.5">
      <c r="A48" s="52">
        <v>34</v>
      </c>
      <c r="B48" s="52">
        <v>1287</v>
      </c>
      <c r="C48" s="53" t="s">
        <v>2565</v>
      </c>
      <c r="D48" s="432" t="s">
        <v>14</v>
      </c>
      <c r="E48" s="435">
        <v>0.192</v>
      </c>
    </row>
    <row r="49" spans="1:5" ht="18" customHeight="1" x14ac:dyDescent="0.5">
      <c r="A49" s="52">
        <v>35</v>
      </c>
      <c r="B49" s="52">
        <v>1288</v>
      </c>
      <c r="C49" s="53" t="s">
        <v>2566</v>
      </c>
      <c r="D49" s="432" t="s">
        <v>14</v>
      </c>
      <c r="E49" s="435">
        <v>0.108</v>
      </c>
    </row>
    <row r="50" spans="1:5" ht="29.65" customHeight="1" x14ac:dyDescent="0.5">
      <c r="A50" s="52">
        <v>36</v>
      </c>
      <c r="B50" s="52">
        <v>1289</v>
      </c>
      <c r="C50" s="53" t="s">
        <v>2567</v>
      </c>
      <c r="D50" s="432" t="s">
        <v>14</v>
      </c>
      <c r="E50" s="435">
        <v>0.29299999999999998</v>
      </c>
    </row>
    <row r="51" spans="1:5" ht="29.65" customHeight="1" x14ac:dyDescent="0.5">
      <c r="A51" s="52">
        <v>37</v>
      </c>
      <c r="B51" s="288">
        <v>1290</v>
      </c>
      <c r="C51" s="112" t="s">
        <v>2568</v>
      </c>
      <c r="D51" s="432" t="s">
        <v>14</v>
      </c>
      <c r="E51" s="435">
        <v>0.18099999999999999</v>
      </c>
    </row>
    <row r="52" spans="1:5" ht="29.65" customHeight="1" x14ac:dyDescent="0.5">
      <c r="A52" s="52">
        <v>38</v>
      </c>
      <c r="B52" s="52">
        <v>1291</v>
      </c>
      <c r="C52" s="53" t="s">
        <v>2569</v>
      </c>
      <c r="D52" s="432" t="s">
        <v>14</v>
      </c>
      <c r="E52" s="435">
        <v>0.11600000000000001</v>
      </c>
    </row>
    <row r="53" spans="1:5" ht="29.65" customHeight="1" x14ac:dyDescent="0.5">
      <c r="A53" s="52">
        <v>39</v>
      </c>
      <c r="B53" s="52">
        <v>1294</v>
      </c>
      <c r="C53" s="53" t="s">
        <v>2570</v>
      </c>
      <c r="D53" s="432" t="s">
        <v>14</v>
      </c>
      <c r="E53" s="435">
        <v>0.53600000000000003</v>
      </c>
    </row>
    <row r="54" spans="1:5" ht="29.65" customHeight="1" x14ac:dyDescent="0.5">
      <c r="A54" s="52">
        <v>40</v>
      </c>
      <c r="B54" s="52">
        <v>1295</v>
      </c>
      <c r="C54" s="53" t="s">
        <v>2571</v>
      </c>
      <c r="D54" s="432" t="s">
        <v>14</v>
      </c>
      <c r="E54" s="435">
        <v>0.26400000000000001</v>
      </c>
    </row>
    <row r="55" spans="1:5" ht="29.65" customHeight="1" x14ac:dyDescent="0.5">
      <c r="A55" s="52">
        <v>41</v>
      </c>
      <c r="B55" s="288">
        <v>1296</v>
      </c>
      <c r="C55" s="112" t="s">
        <v>2572</v>
      </c>
      <c r="D55" s="432" t="s">
        <v>14</v>
      </c>
      <c r="E55" s="435">
        <v>0.14599999999999999</v>
      </c>
    </row>
    <row r="56" spans="1:5" ht="29.65" customHeight="1" x14ac:dyDescent="0.5">
      <c r="A56" s="52">
        <v>42</v>
      </c>
      <c r="B56" s="52">
        <v>1297</v>
      </c>
      <c r="C56" s="53" t="s">
        <v>2573</v>
      </c>
      <c r="D56" s="432" t="s">
        <v>14</v>
      </c>
      <c r="E56" s="435">
        <v>0.747</v>
      </c>
    </row>
    <row r="57" spans="1:5" ht="18" customHeight="1" x14ac:dyDescent="0.5">
      <c r="A57" s="52">
        <v>43</v>
      </c>
      <c r="B57" s="52">
        <v>1298</v>
      </c>
      <c r="C57" s="53" t="s">
        <v>2574</v>
      </c>
      <c r="D57" s="432" t="s">
        <v>14</v>
      </c>
      <c r="E57" s="435">
        <v>0.39300000000000002</v>
      </c>
    </row>
    <row r="58" spans="1:5" ht="18" customHeight="1" x14ac:dyDescent="0.5">
      <c r="A58" s="52">
        <v>44</v>
      </c>
      <c r="B58" s="52">
        <v>1299</v>
      </c>
      <c r="C58" s="53" t="s">
        <v>2575</v>
      </c>
      <c r="D58" s="432" t="s">
        <v>14</v>
      </c>
      <c r="E58" s="435">
        <v>0.78100000000000003</v>
      </c>
    </row>
    <row r="59" spans="1:5" ht="18" customHeight="1" x14ac:dyDescent="0.5">
      <c r="A59" s="52">
        <v>45</v>
      </c>
      <c r="B59" s="52">
        <v>1300</v>
      </c>
      <c r="C59" s="53" t="s">
        <v>2576</v>
      </c>
      <c r="D59" s="432" t="s">
        <v>14</v>
      </c>
      <c r="E59" s="435">
        <v>0.24099999999999999</v>
      </c>
    </row>
    <row r="60" spans="1:5" ht="32.25" customHeight="1" x14ac:dyDescent="0.5">
      <c r="A60" s="52">
        <v>46</v>
      </c>
      <c r="B60" s="52">
        <v>1301</v>
      </c>
      <c r="C60" s="53" t="s">
        <v>2577</v>
      </c>
      <c r="D60" s="432" t="s">
        <v>14</v>
      </c>
      <c r="E60" s="435">
        <v>0.23799999999999999</v>
      </c>
    </row>
    <row r="61" spans="1:5" ht="31.15" customHeight="1" x14ac:dyDescent="0.5">
      <c r="A61" s="52">
        <v>47</v>
      </c>
      <c r="B61" s="52">
        <v>1302</v>
      </c>
      <c r="C61" s="53" t="s">
        <v>2578</v>
      </c>
      <c r="D61" s="432" t="s">
        <v>14</v>
      </c>
      <c r="E61" s="435">
        <v>0.32500000000000001</v>
      </c>
    </row>
    <row r="62" spans="1:5" ht="18" customHeight="1" x14ac:dyDescent="0.5">
      <c r="A62" s="52">
        <v>48</v>
      </c>
      <c r="B62" s="52">
        <v>1303</v>
      </c>
      <c r="C62" s="53" t="s">
        <v>2579</v>
      </c>
      <c r="D62" s="432" t="s">
        <v>14</v>
      </c>
      <c r="E62" s="435">
        <v>0.39500000000000002</v>
      </c>
    </row>
    <row r="63" spans="1:5" ht="28.5" customHeight="1" x14ac:dyDescent="0.5">
      <c r="A63" s="52">
        <v>49</v>
      </c>
      <c r="B63" s="52">
        <v>1304</v>
      </c>
      <c r="C63" s="53" t="s">
        <v>2580</v>
      </c>
      <c r="D63" s="432" t="s">
        <v>14</v>
      </c>
      <c r="E63" s="435">
        <v>3.1179999999999999</v>
      </c>
    </row>
    <row r="64" spans="1:5" ht="28.5" customHeight="1" x14ac:dyDescent="0.5">
      <c r="A64" s="52">
        <v>50</v>
      </c>
      <c r="B64" s="52">
        <v>1305</v>
      </c>
      <c r="C64" s="53" t="s">
        <v>2581</v>
      </c>
      <c r="D64" s="432" t="s">
        <v>14</v>
      </c>
      <c r="E64" s="435">
        <v>1.4730000000000001</v>
      </c>
    </row>
    <row r="65" spans="1:5" ht="28.5" customHeight="1" x14ac:dyDescent="0.5">
      <c r="A65" s="52">
        <v>51</v>
      </c>
      <c r="B65" s="52">
        <v>1306</v>
      </c>
      <c r="C65" s="53" t="s">
        <v>2582</v>
      </c>
      <c r="D65" s="432" t="s">
        <v>14</v>
      </c>
      <c r="E65" s="435">
        <v>0.69699999999999995</v>
      </c>
    </row>
    <row r="66" spans="1:5" ht="28.5" customHeight="1" x14ac:dyDescent="0.5">
      <c r="A66" s="52">
        <v>52</v>
      </c>
      <c r="B66" s="52">
        <v>1335</v>
      </c>
      <c r="C66" s="53" t="s">
        <v>2583</v>
      </c>
      <c r="D66" s="432" t="s">
        <v>14</v>
      </c>
      <c r="E66" s="435">
        <v>0.35199999999999998</v>
      </c>
    </row>
    <row r="67" spans="1:5" ht="28.5" customHeight="1" x14ac:dyDescent="0.5">
      <c r="A67" s="52">
        <v>53</v>
      </c>
      <c r="B67" s="52">
        <v>1336</v>
      </c>
      <c r="C67" s="53" t="s">
        <v>2584</v>
      </c>
      <c r="D67" s="432" t="s">
        <v>14</v>
      </c>
      <c r="E67" s="435">
        <v>0.51600000000000001</v>
      </c>
    </row>
    <row r="68" spans="1:5" ht="28.5" customHeight="1" x14ac:dyDescent="0.5">
      <c r="A68" s="52">
        <v>54</v>
      </c>
      <c r="B68" s="52">
        <v>1342</v>
      </c>
      <c r="C68" s="53" t="s">
        <v>2585</v>
      </c>
      <c r="D68" s="432" t="s">
        <v>14</v>
      </c>
      <c r="E68" s="435">
        <v>4.2999999999999997E-2</v>
      </c>
    </row>
    <row r="69" spans="1:5" ht="28.5" customHeight="1" x14ac:dyDescent="0.5">
      <c r="A69" s="52">
        <v>55</v>
      </c>
      <c r="B69" s="52">
        <v>1343</v>
      </c>
      <c r="C69" s="53" t="s">
        <v>2586</v>
      </c>
      <c r="D69" s="432" t="s">
        <v>14</v>
      </c>
      <c r="E69" s="435">
        <v>0.86299999999999999</v>
      </c>
    </row>
    <row r="70" spans="1:5" ht="28.5" customHeight="1" x14ac:dyDescent="0.5">
      <c r="A70" s="52">
        <v>56</v>
      </c>
      <c r="B70" s="52">
        <v>1344</v>
      </c>
      <c r="C70" s="53" t="s">
        <v>2587</v>
      </c>
      <c r="D70" s="432" t="s">
        <v>14</v>
      </c>
      <c r="E70" s="435">
        <v>0.13300000000000001</v>
      </c>
    </row>
    <row r="71" spans="1:5" ht="28.5" customHeight="1" x14ac:dyDescent="0.5">
      <c r="A71" s="52">
        <v>57</v>
      </c>
      <c r="B71" s="52">
        <v>1345</v>
      </c>
      <c r="C71" s="53" t="s">
        <v>2588</v>
      </c>
      <c r="D71" s="432" t="s">
        <v>14</v>
      </c>
      <c r="E71" s="435">
        <v>0.58699999999999997</v>
      </c>
    </row>
    <row r="72" spans="1:5" ht="28.5" customHeight="1" x14ac:dyDescent="0.5">
      <c r="A72" s="52">
        <v>58</v>
      </c>
      <c r="B72" s="52">
        <v>1346</v>
      </c>
      <c r="C72" s="53" t="s">
        <v>2589</v>
      </c>
      <c r="D72" s="432" t="s">
        <v>14</v>
      </c>
      <c r="E72" s="435">
        <v>0.68100000000000005</v>
      </c>
    </row>
    <row r="73" spans="1:5" ht="18" customHeight="1" x14ac:dyDescent="0.5">
      <c r="A73" s="52">
        <v>59</v>
      </c>
      <c r="B73" s="52">
        <v>1347</v>
      </c>
      <c r="C73" s="53" t="s">
        <v>2590</v>
      </c>
      <c r="D73" s="432" t="s">
        <v>14</v>
      </c>
      <c r="E73" s="435">
        <v>8.6999999999999994E-2</v>
      </c>
    </row>
    <row r="74" spans="1:5" ht="33" customHeight="1" x14ac:dyDescent="0.5">
      <c r="A74" s="52">
        <v>60</v>
      </c>
      <c r="B74" s="52">
        <v>1348</v>
      </c>
      <c r="C74" s="53" t="s">
        <v>2591</v>
      </c>
      <c r="D74" s="432" t="s">
        <v>14</v>
      </c>
      <c r="E74" s="435">
        <v>0.35099999999999998</v>
      </c>
    </row>
    <row r="75" spans="1:5" ht="18" customHeight="1" x14ac:dyDescent="0.5">
      <c r="A75" s="52">
        <v>61</v>
      </c>
      <c r="B75" s="52">
        <v>1349</v>
      </c>
      <c r="C75" s="53" t="s">
        <v>2592</v>
      </c>
      <c r="D75" s="432" t="s">
        <v>14</v>
      </c>
      <c r="E75" s="435">
        <v>0.17</v>
      </c>
    </row>
    <row r="76" spans="1:5" ht="18" customHeight="1" x14ac:dyDescent="0.5">
      <c r="A76" s="52">
        <v>62</v>
      </c>
      <c r="B76" s="52">
        <v>1350</v>
      </c>
      <c r="C76" s="53" t="s">
        <v>2593</v>
      </c>
      <c r="D76" s="432" t="s">
        <v>14</v>
      </c>
      <c r="E76" s="435">
        <v>0.3</v>
      </c>
    </row>
    <row r="77" spans="1:5" ht="18" customHeight="1" x14ac:dyDescent="0.5">
      <c r="A77" s="52">
        <v>63</v>
      </c>
      <c r="B77" s="52">
        <v>1351</v>
      </c>
      <c r="C77" s="53" t="s">
        <v>2594</v>
      </c>
      <c r="D77" s="432" t="s">
        <v>14</v>
      </c>
      <c r="E77" s="435">
        <v>6.5000000000000002E-2</v>
      </c>
    </row>
    <row r="78" spans="1:5" ht="27.75" customHeight="1" x14ac:dyDescent="0.5">
      <c r="A78" s="52">
        <v>64</v>
      </c>
      <c r="B78" s="52">
        <v>1352</v>
      </c>
      <c r="C78" s="53" t="s">
        <v>2595</v>
      </c>
      <c r="D78" s="432" t="s">
        <v>14</v>
      </c>
      <c r="E78" s="435">
        <v>0.185</v>
      </c>
    </row>
    <row r="79" spans="1:5" ht="27.75" customHeight="1" x14ac:dyDescent="0.5">
      <c r="A79" s="52">
        <v>65</v>
      </c>
      <c r="B79" s="52">
        <v>1353</v>
      </c>
      <c r="C79" s="53" t="s">
        <v>2596</v>
      </c>
      <c r="D79" s="432" t="s">
        <v>14</v>
      </c>
      <c r="E79" s="435">
        <v>0.313</v>
      </c>
    </row>
    <row r="80" spans="1:5" ht="18.75" customHeight="1" x14ac:dyDescent="0.5">
      <c r="A80" s="52">
        <v>66</v>
      </c>
      <c r="B80" s="52">
        <v>1354</v>
      </c>
      <c r="C80" s="53" t="s">
        <v>2597</v>
      </c>
      <c r="D80" s="432" t="s">
        <v>14</v>
      </c>
      <c r="E80" s="435">
        <v>0.13900000000000001</v>
      </c>
    </row>
    <row r="81" spans="1:6" ht="27.75" customHeight="1" x14ac:dyDescent="0.5">
      <c r="A81" s="52">
        <v>67</v>
      </c>
      <c r="B81" s="52">
        <v>1356</v>
      </c>
      <c r="C81" s="53" t="s">
        <v>2598</v>
      </c>
      <c r="D81" s="432" t="s">
        <v>14</v>
      </c>
      <c r="E81" s="435">
        <v>1.2849999999999999</v>
      </c>
    </row>
    <row r="82" spans="1:6" ht="27.75" customHeight="1" x14ac:dyDescent="0.5">
      <c r="A82" s="52">
        <v>68</v>
      </c>
      <c r="B82" s="52">
        <v>1357</v>
      </c>
      <c r="C82" s="53" t="s">
        <v>2599</v>
      </c>
      <c r="D82" s="432" t="s">
        <v>14</v>
      </c>
      <c r="E82" s="435">
        <v>0.08</v>
      </c>
    </row>
    <row r="83" spans="1:6" ht="27.75" customHeight="1" x14ac:dyDescent="0.5">
      <c r="A83" s="52">
        <v>69</v>
      </c>
      <c r="B83" s="52">
        <v>1358</v>
      </c>
      <c r="C83" s="53" t="s">
        <v>2600</v>
      </c>
      <c r="D83" s="432" t="s">
        <v>14</v>
      </c>
      <c r="E83" s="435">
        <v>0.19900000000000001</v>
      </c>
    </row>
    <row r="84" spans="1:6" ht="27.75" customHeight="1" x14ac:dyDescent="0.5">
      <c r="A84" s="52">
        <v>70</v>
      </c>
      <c r="B84" s="52">
        <v>1359</v>
      </c>
      <c r="C84" s="53" t="s">
        <v>2601</v>
      </c>
      <c r="D84" s="432" t="s">
        <v>14</v>
      </c>
      <c r="E84" s="435">
        <v>0.10100000000000001</v>
      </c>
    </row>
    <row r="85" spans="1:6" ht="27.75" customHeight="1" x14ac:dyDescent="0.5">
      <c r="A85" s="52">
        <v>71</v>
      </c>
      <c r="B85" s="52">
        <v>1360</v>
      </c>
      <c r="C85" s="53" t="s">
        <v>2602</v>
      </c>
      <c r="D85" s="432" t="s">
        <v>14</v>
      </c>
      <c r="E85" s="435">
        <v>0.223</v>
      </c>
    </row>
    <row r="86" spans="1:6" ht="27.75" customHeight="1" x14ac:dyDescent="0.5">
      <c r="A86" s="52">
        <v>72</v>
      </c>
      <c r="B86" s="52">
        <v>1361</v>
      </c>
      <c r="C86" s="53" t="s">
        <v>2603</v>
      </c>
      <c r="D86" s="432" t="s">
        <v>14</v>
      </c>
      <c r="E86" s="435">
        <v>0.153</v>
      </c>
    </row>
    <row r="87" spans="1:6" ht="29.65" customHeight="1" x14ac:dyDescent="0.5">
      <c r="A87" s="52">
        <v>73</v>
      </c>
      <c r="B87" s="52">
        <v>1362</v>
      </c>
      <c r="C87" s="53" t="s">
        <v>2604</v>
      </c>
      <c r="D87" s="432" t="s">
        <v>14</v>
      </c>
      <c r="E87" s="435">
        <v>0.34300000000000003</v>
      </c>
      <c r="F87" s="376">
        <f>SUM(E15:E87)</f>
        <v>36.466999999999992</v>
      </c>
    </row>
    <row r="88" spans="1:6" x14ac:dyDescent="0.5">
      <c r="A88" s="52"/>
      <c r="B88" s="52"/>
      <c r="C88" s="53"/>
      <c r="D88" s="80" t="s">
        <v>107</v>
      </c>
      <c r="E88" s="74">
        <f>SUM(E15:E87)</f>
        <v>36.466999999999992</v>
      </c>
      <c r="F88" s="376"/>
    </row>
    <row r="89" spans="1:6" x14ac:dyDescent="0.5">
      <c r="A89" s="628" t="s">
        <v>3088</v>
      </c>
      <c r="B89" s="629"/>
      <c r="C89" s="629"/>
      <c r="D89" s="629"/>
      <c r="E89" s="632"/>
      <c r="F89" s="376"/>
    </row>
    <row r="90" spans="1:6" ht="18" customHeight="1" x14ac:dyDescent="0.5">
      <c r="A90" s="52">
        <v>1</v>
      </c>
      <c r="B90" s="52">
        <v>1217</v>
      </c>
      <c r="C90" s="53" t="s">
        <v>2605</v>
      </c>
      <c r="D90" s="432" t="s">
        <v>83</v>
      </c>
      <c r="E90" s="435">
        <v>4.1120000000000001</v>
      </c>
    </row>
    <row r="91" spans="1:6" ht="18" customHeight="1" x14ac:dyDescent="0.5">
      <c r="A91" s="52">
        <v>2</v>
      </c>
      <c r="B91" s="52">
        <v>1220</v>
      </c>
      <c r="C91" s="53" t="s">
        <v>2606</v>
      </c>
      <c r="D91" s="432" t="s">
        <v>83</v>
      </c>
      <c r="E91" s="196">
        <v>17.224</v>
      </c>
    </row>
    <row r="92" spans="1:6" ht="18" customHeight="1" x14ac:dyDescent="0.5">
      <c r="A92" s="52">
        <v>3</v>
      </c>
      <c r="B92" s="52">
        <v>1221</v>
      </c>
      <c r="C92" s="53" t="s">
        <v>2607</v>
      </c>
      <c r="D92" s="432" t="s">
        <v>83</v>
      </c>
      <c r="E92" s="196">
        <v>8.343</v>
      </c>
    </row>
    <row r="93" spans="1:6" ht="28.5" customHeight="1" x14ac:dyDescent="0.5">
      <c r="A93" s="52">
        <v>4</v>
      </c>
      <c r="B93" s="52">
        <v>1231</v>
      </c>
      <c r="C93" s="53" t="s">
        <v>2608</v>
      </c>
      <c r="D93" s="432" t="s">
        <v>83</v>
      </c>
      <c r="E93" s="435">
        <f>31.73-24.5</f>
        <v>7.23</v>
      </c>
      <c r="F93" s="32">
        <f>31.73-7.23</f>
        <v>24.5</v>
      </c>
    </row>
    <row r="94" spans="1:6" ht="36" customHeight="1" x14ac:dyDescent="0.5">
      <c r="A94" s="52">
        <v>5</v>
      </c>
      <c r="B94" s="52">
        <v>1232</v>
      </c>
      <c r="C94" s="53" t="s">
        <v>2609</v>
      </c>
      <c r="D94" s="432" t="s">
        <v>83</v>
      </c>
      <c r="E94" s="196">
        <v>8.4260000000000002</v>
      </c>
    </row>
    <row r="95" spans="1:6" ht="18" customHeight="1" x14ac:dyDescent="0.5">
      <c r="A95" s="52">
        <v>6</v>
      </c>
      <c r="B95" s="52">
        <v>1245</v>
      </c>
      <c r="C95" s="53" t="s">
        <v>2610</v>
      </c>
      <c r="D95" s="432" t="s">
        <v>83</v>
      </c>
      <c r="E95" s="435">
        <v>7.03</v>
      </c>
    </row>
    <row r="96" spans="1:6" s="344" customFormat="1" ht="18" customHeight="1" x14ac:dyDescent="0.5">
      <c r="A96" s="52">
        <v>7</v>
      </c>
      <c r="B96" s="545">
        <v>1256</v>
      </c>
      <c r="C96" s="343" t="s">
        <v>2611</v>
      </c>
      <c r="D96" s="329" t="s">
        <v>83</v>
      </c>
      <c r="E96" s="196">
        <v>17.885000000000002</v>
      </c>
    </row>
    <row r="97" spans="1:8" s="344" customFormat="1" ht="18" customHeight="1" x14ac:dyDescent="0.5">
      <c r="A97" s="52">
        <v>8</v>
      </c>
      <c r="B97" s="342">
        <v>1257</v>
      </c>
      <c r="C97" s="343" t="s">
        <v>2612</v>
      </c>
      <c r="D97" s="329" t="s">
        <v>83</v>
      </c>
      <c r="E97" s="330">
        <v>5.9420000000000002</v>
      </c>
    </row>
    <row r="98" spans="1:8" s="344" customFormat="1" ht="35.25" customHeight="1" x14ac:dyDescent="0.5">
      <c r="A98" s="52">
        <v>9</v>
      </c>
      <c r="B98" s="545">
        <v>1337</v>
      </c>
      <c r="C98" s="345" t="s">
        <v>2613</v>
      </c>
      <c r="D98" s="329" t="s">
        <v>83</v>
      </c>
      <c r="E98" s="446">
        <v>70.239000000000004</v>
      </c>
      <c r="H98" s="344">
        <f>49.22+16+4+2.89</f>
        <v>72.11</v>
      </c>
    </row>
    <row r="99" spans="1:8" ht="32.25" customHeight="1" x14ac:dyDescent="0.5">
      <c r="A99" s="52">
        <v>10</v>
      </c>
      <c r="B99" s="52">
        <v>1338</v>
      </c>
      <c r="C99" s="544" t="s">
        <v>3073</v>
      </c>
      <c r="D99" s="432" t="s">
        <v>83</v>
      </c>
      <c r="E99" s="435">
        <v>12.63</v>
      </c>
    </row>
    <row r="100" spans="1:8" ht="32.25" customHeight="1" x14ac:dyDescent="0.25">
      <c r="A100" s="52">
        <v>11</v>
      </c>
      <c r="B100" s="52">
        <v>1339</v>
      </c>
      <c r="C100" s="53" t="s">
        <v>2614</v>
      </c>
      <c r="D100" s="432" t="s">
        <v>83</v>
      </c>
      <c r="E100" s="662">
        <f>64.04-46</f>
        <v>18.040000000000006</v>
      </c>
      <c r="F100" s="32">
        <f>64.04</f>
        <v>64.040000000000006</v>
      </c>
    </row>
    <row r="101" spans="1:8" ht="32.25" customHeight="1" x14ac:dyDescent="0.25">
      <c r="A101" s="52">
        <v>12</v>
      </c>
      <c r="B101" s="52">
        <v>1340</v>
      </c>
      <c r="C101" s="53" t="s">
        <v>2615</v>
      </c>
      <c r="D101" s="432" t="s">
        <v>83</v>
      </c>
      <c r="E101" s="662"/>
      <c r="F101" s="705" t="s">
        <v>2616</v>
      </c>
      <c r="G101" s="705"/>
      <c r="H101" s="705"/>
    </row>
    <row r="102" spans="1:8" ht="32.25" customHeight="1" x14ac:dyDescent="0.5">
      <c r="A102" s="52">
        <v>13</v>
      </c>
      <c r="B102" s="52">
        <v>1341</v>
      </c>
      <c r="C102" s="53" t="s">
        <v>2617</v>
      </c>
      <c r="D102" s="432" t="s">
        <v>83</v>
      </c>
      <c r="E102" s="196">
        <v>5.3220000000000001</v>
      </c>
    </row>
    <row r="103" spans="1:8" ht="28.15" customHeight="1" x14ac:dyDescent="0.5">
      <c r="A103" s="52">
        <v>14</v>
      </c>
      <c r="B103" s="52">
        <v>1363</v>
      </c>
      <c r="C103" s="53" t="s">
        <v>277</v>
      </c>
      <c r="D103" s="432" t="s">
        <v>83</v>
      </c>
      <c r="E103" s="196">
        <v>10.403</v>
      </c>
    </row>
    <row r="104" spans="1:8" ht="18" customHeight="1" x14ac:dyDescent="0.5">
      <c r="A104" s="52"/>
      <c r="B104" s="52"/>
      <c r="C104" s="609" t="s">
        <v>12</v>
      </c>
      <c r="D104" s="609"/>
      <c r="E104" s="443">
        <f>SUM(E90:E103)</f>
        <v>192.82599999999999</v>
      </c>
      <c r="F104" s="381">
        <f>SUM(E90:E103)</f>
        <v>192.82599999999999</v>
      </c>
    </row>
    <row r="105" spans="1:8" ht="18" customHeight="1" x14ac:dyDescent="0.5">
      <c r="A105" s="52"/>
      <c r="B105" s="52"/>
      <c r="C105" s="630" t="s">
        <v>3070</v>
      </c>
      <c r="D105" s="631"/>
      <c r="E105" s="443">
        <f>E13+E88+E104</f>
        <v>281.077</v>
      </c>
    </row>
    <row r="106" spans="1:8" ht="18" customHeight="1" x14ac:dyDescent="0.5">
      <c r="A106" s="607" t="s">
        <v>278</v>
      </c>
      <c r="B106" s="607"/>
      <c r="C106" s="607"/>
      <c r="D106" s="52"/>
      <c r="E106" s="190"/>
    </row>
    <row r="107" spans="1:8" ht="18" customHeight="1" x14ac:dyDescent="0.5">
      <c r="A107" s="52">
        <v>1</v>
      </c>
      <c r="B107" s="289"/>
      <c r="C107" s="290" t="s">
        <v>3062</v>
      </c>
      <c r="D107" s="291" t="s">
        <v>83</v>
      </c>
      <c r="E107" s="505">
        <v>10</v>
      </c>
    </row>
    <row r="108" spans="1:8" ht="18" customHeight="1" x14ac:dyDescent="0.5">
      <c r="A108" s="53"/>
      <c r="B108" s="53"/>
      <c r="C108" s="609" t="s">
        <v>12</v>
      </c>
      <c r="D108" s="609"/>
      <c r="E108" s="506">
        <f>E107</f>
        <v>10</v>
      </c>
    </row>
    <row r="109" spans="1:8" ht="18" customHeight="1" x14ac:dyDescent="0.5">
      <c r="A109" s="292"/>
      <c r="B109" s="292"/>
      <c r="C109" s="630" t="s">
        <v>238</v>
      </c>
      <c r="D109" s="631"/>
      <c r="E109" s="443">
        <f>E105+E108</f>
        <v>291.077</v>
      </c>
    </row>
    <row r="110" spans="1:8" ht="18" customHeight="1" x14ac:dyDescent="0.5">
      <c r="A110" s="607" t="s">
        <v>3046</v>
      </c>
      <c r="B110" s="607"/>
      <c r="C110" s="607"/>
      <c r="D110" s="607"/>
      <c r="E110" s="607"/>
    </row>
    <row r="111" spans="1:8" ht="18" customHeight="1" x14ac:dyDescent="0.5">
      <c r="A111" s="52">
        <v>1</v>
      </c>
      <c r="B111" s="53"/>
      <c r="C111" s="53" t="s">
        <v>3063</v>
      </c>
      <c r="D111" s="52"/>
      <c r="E111" s="196">
        <v>49.22</v>
      </c>
    </row>
    <row r="112" spans="1:8" ht="18" customHeight="1" x14ac:dyDescent="0.5">
      <c r="A112" s="52">
        <v>2</v>
      </c>
      <c r="B112" s="53"/>
      <c r="C112" s="53" t="s">
        <v>3064</v>
      </c>
      <c r="D112" s="52"/>
      <c r="E112" s="196">
        <v>16</v>
      </c>
    </row>
    <row r="113" spans="1:5" ht="18" customHeight="1" x14ac:dyDescent="0.25">
      <c r="A113" s="52">
        <v>3</v>
      </c>
      <c r="B113" s="53"/>
      <c r="C113" s="53" t="s">
        <v>3065</v>
      </c>
      <c r="D113" s="52"/>
      <c r="E113" s="196">
        <v>4</v>
      </c>
    </row>
    <row r="114" spans="1:5" ht="18" customHeight="1" x14ac:dyDescent="0.25">
      <c r="A114" s="52">
        <v>4</v>
      </c>
      <c r="B114" s="53"/>
      <c r="C114" s="53" t="s">
        <v>3066</v>
      </c>
      <c r="D114" s="52"/>
      <c r="E114" s="196">
        <v>2.89</v>
      </c>
    </row>
    <row r="115" spans="1:5" ht="18" customHeight="1" x14ac:dyDescent="0.25">
      <c r="A115" s="53"/>
      <c r="B115" s="53"/>
      <c r="C115" s="609" t="s">
        <v>12</v>
      </c>
      <c r="D115" s="609"/>
      <c r="E115" s="203">
        <f>SUM(E111:E114)</f>
        <v>72.11</v>
      </c>
    </row>
  </sheetData>
  <mergeCells count="13">
    <mergeCell ref="C115:D115"/>
    <mergeCell ref="A1:D1"/>
    <mergeCell ref="C108:D108"/>
    <mergeCell ref="E100:E101"/>
    <mergeCell ref="F101:H101"/>
    <mergeCell ref="A106:C106"/>
    <mergeCell ref="C104:D104"/>
    <mergeCell ref="C109:D109"/>
    <mergeCell ref="A110:E110"/>
    <mergeCell ref="A11:E11"/>
    <mergeCell ref="A14:E14"/>
    <mergeCell ref="A89:E89"/>
    <mergeCell ref="C105:D105"/>
  </mergeCells>
  <pageMargins left="0.55118110236220474" right="0.35433070866141736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94"/>
  <sheetViews>
    <sheetView view="pageBreakPreview" zoomScaleNormal="100" zoomScaleSheetLayoutView="100" workbookViewId="0">
      <pane ySplit="2" topLeftCell="A177" activePane="bottomLeft" state="frozen"/>
      <selection pane="bottomLeft" activeCell="E15" sqref="E15:E16"/>
    </sheetView>
  </sheetViews>
  <sheetFormatPr defaultRowHeight="15" x14ac:dyDescent="0.25"/>
  <cols>
    <col min="1" max="1" width="5.7109375" customWidth="1"/>
    <col min="2" max="2" width="8.140625" customWidth="1"/>
    <col min="3" max="3" width="48.85546875" customWidth="1"/>
    <col min="4" max="4" width="12.85546875" customWidth="1"/>
    <col min="5" max="5" width="11.140625" customWidth="1"/>
  </cols>
  <sheetData>
    <row r="1" spans="1:7" s="9" customFormat="1" ht="21" customHeight="1" x14ac:dyDescent="0.65">
      <c r="A1" s="706" t="s">
        <v>2657</v>
      </c>
      <c r="B1" s="706"/>
      <c r="C1" s="706"/>
      <c r="D1" s="706"/>
      <c r="E1" s="706"/>
    </row>
    <row r="2" spans="1:7" s="126" customFormat="1" ht="54" x14ac:dyDescent="0.5">
      <c r="A2" s="13" t="s">
        <v>1074</v>
      </c>
      <c r="B2" s="13" t="s">
        <v>99</v>
      </c>
      <c r="C2" s="13" t="s">
        <v>283</v>
      </c>
      <c r="D2" s="13" t="s">
        <v>103</v>
      </c>
      <c r="E2" s="13" t="s">
        <v>101</v>
      </c>
    </row>
    <row r="3" spans="1:7" ht="18" x14ac:dyDescent="0.55000000000000004">
      <c r="A3" s="430">
        <v>1</v>
      </c>
      <c r="B3" s="440"/>
      <c r="C3" s="440" t="s">
        <v>3084</v>
      </c>
      <c r="D3" s="406"/>
      <c r="E3" s="436"/>
      <c r="F3" s="12"/>
      <c r="G3" s="12"/>
    </row>
    <row r="4" spans="1:7" ht="18" x14ac:dyDescent="0.55000000000000004">
      <c r="A4" s="432">
        <f>A3+1</f>
        <v>2</v>
      </c>
      <c r="B4" s="440"/>
      <c r="C4" s="440" t="s">
        <v>3085</v>
      </c>
      <c r="D4" s="406"/>
      <c r="E4" s="436">
        <f>E158</f>
        <v>14.96</v>
      </c>
      <c r="F4" s="12"/>
      <c r="G4" s="12"/>
    </row>
    <row r="5" spans="1:7" ht="18" x14ac:dyDescent="0.55000000000000004">
      <c r="A5" s="432">
        <f t="shared" ref="A5:A9" si="0">A4+1</f>
        <v>3</v>
      </c>
      <c r="B5" s="90"/>
      <c r="C5" s="90" t="s">
        <v>3086</v>
      </c>
      <c r="D5" s="406"/>
      <c r="E5" s="435">
        <f>E13</f>
        <v>32.823</v>
      </c>
      <c r="F5" s="12"/>
      <c r="G5" s="12"/>
    </row>
    <row r="6" spans="1:7" ht="18" x14ac:dyDescent="0.55000000000000004">
      <c r="A6" s="432">
        <f t="shared" si="0"/>
        <v>4</v>
      </c>
      <c r="B6" s="90"/>
      <c r="C6" s="90" t="s">
        <v>3087</v>
      </c>
      <c r="D6" s="406"/>
      <c r="E6" s="435">
        <f>E18</f>
        <v>78.342000000000013</v>
      </c>
      <c r="F6" s="12"/>
      <c r="G6" s="12"/>
    </row>
    <row r="7" spans="1:7" ht="18" x14ac:dyDescent="0.55000000000000004">
      <c r="A7" s="432">
        <f t="shared" si="0"/>
        <v>5</v>
      </c>
      <c r="B7" s="90"/>
      <c r="C7" s="90" t="s">
        <v>3088</v>
      </c>
      <c r="D7" s="406"/>
      <c r="E7" s="435">
        <f>E155</f>
        <v>81.885000000000005</v>
      </c>
      <c r="F7" s="12"/>
      <c r="G7" s="12"/>
    </row>
    <row r="8" spans="1:7" ht="18" x14ac:dyDescent="0.55000000000000004">
      <c r="A8" s="432">
        <f t="shared" si="0"/>
        <v>6</v>
      </c>
      <c r="B8" s="90"/>
      <c r="C8" s="90" t="s">
        <v>377</v>
      </c>
      <c r="D8" s="406"/>
      <c r="E8" s="435"/>
      <c r="F8" s="12"/>
      <c r="G8" s="12"/>
    </row>
    <row r="9" spans="1:7" ht="18" x14ac:dyDescent="0.55000000000000004">
      <c r="A9" s="432">
        <f t="shared" si="0"/>
        <v>7</v>
      </c>
      <c r="B9" s="90"/>
      <c r="C9" s="90" t="s">
        <v>596</v>
      </c>
      <c r="D9" s="406"/>
      <c r="E9" s="435">
        <f>E146</f>
        <v>73.429999999999993</v>
      </c>
      <c r="F9" s="12"/>
      <c r="G9" s="12"/>
    </row>
    <row r="10" spans="1:7" ht="18" x14ac:dyDescent="0.55000000000000004">
      <c r="A10" s="432"/>
      <c r="B10" s="90"/>
      <c r="C10" s="90"/>
      <c r="D10" s="80" t="s">
        <v>107</v>
      </c>
      <c r="E10" s="74">
        <f>SUM(E3:E9)</f>
        <v>281.44</v>
      </c>
      <c r="F10" s="12"/>
      <c r="G10" s="12"/>
    </row>
    <row r="11" spans="1:7" ht="18" x14ac:dyDescent="0.55000000000000004">
      <c r="A11" s="573" t="s">
        <v>3086</v>
      </c>
      <c r="B11" s="574"/>
      <c r="C11" s="574"/>
      <c r="D11" s="574"/>
      <c r="E11" s="575"/>
      <c r="F11" s="12"/>
      <c r="G11" s="12"/>
    </row>
    <row r="12" spans="1:7" s="9" customFormat="1" ht="22.15" customHeight="1" x14ac:dyDescent="0.45">
      <c r="A12" s="59">
        <v>1</v>
      </c>
      <c r="B12" s="59">
        <v>685</v>
      </c>
      <c r="C12" s="90" t="s">
        <v>2253</v>
      </c>
      <c r="D12" s="59" t="s">
        <v>321</v>
      </c>
      <c r="E12" s="489">
        <v>32.823</v>
      </c>
    </row>
    <row r="13" spans="1:7" s="9" customFormat="1" ht="22.15" customHeight="1" x14ac:dyDescent="0.45">
      <c r="A13" s="432"/>
      <c r="B13" s="432"/>
      <c r="C13" s="90"/>
      <c r="D13" s="80" t="s">
        <v>107</v>
      </c>
      <c r="E13" s="468">
        <f>E12</f>
        <v>32.823</v>
      </c>
    </row>
    <row r="14" spans="1:7" s="9" customFormat="1" ht="22.15" customHeight="1" x14ac:dyDescent="0.45">
      <c r="A14" s="573" t="s">
        <v>3087</v>
      </c>
      <c r="B14" s="574"/>
      <c r="C14" s="574"/>
      <c r="D14" s="574"/>
      <c r="E14" s="575"/>
    </row>
    <row r="15" spans="1:7" s="9" customFormat="1" ht="15.75" x14ac:dyDescent="0.45">
      <c r="A15" s="59">
        <v>1</v>
      </c>
      <c r="B15" s="59">
        <v>711</v>
      </c>
      <c r="C15" s="90" t="s">
        <v>2254</v>
      </c>
      <c r="D15" s="432" t="s">
        <v>9</v>
      </c>
      <c r="E15" s="489">
        <v>42.444000000000003</v>
      </c>
    </row>
    <row r="16" spans="1:7" s="9" customFormat="1" ht="20.65" customHeight="1" x14ac:dyDescent="0.45">
      <c r="A16" s="59">
        <v>2</v>
      </c>
      <c r="B16" s="59">
        <v>759</v>
      </c>
      <c r="C16" s="90" t="s">
        <v>2255</v>
      </c>
      <c r="D16" s="432" t="s">
        <v>9</v>
      </c>
      <c r="E16" s="489">
        <v>19.608000000000001</v>
      </c>
    </row>
    <row r="17" spans="1:6" s="105" customFormat="1" ht="15.75" x14ac:dyDescent="0.5">
      <c r="A17" s="324">
        <v>2</v>
      </c>
      <c r="B17" s="324">
        <v>1620</v>
      </c>
      <c r="C17" s="53" t="s">
        <v>1447</v>
      </c>
      <c r="D17" s="326" t="s">
        <v>9</v>
      </c>
      <c r="E17" s="326">
        <v>16.29</v>
      </c>
      <c r="F17" s="50"/>
    </row>
    <row r="18" spans="1:6" s="9" customFormat="1" ht="20.65" customHeight="1" x14ac:dyDescent="0.45">
      <c r="A18" s="432"/>
      <c r="B18" s="432"/>
      <c r="C18" s="90"/>
      <c r="D18" s="80" t="s">
        <v>107</v>
      </c>
      <c r="E18" s="468">
        <f>SUM(E15:E17)</f>
        <v>78.342000000000013</v>
      </c>
    </row>
    <row r="19" spans="1:6" s="9" customFormat="1" ht="20.65" customHeight="1" x14ac:dyDescent="0.45">
      <c r="A19" s="573" t="s">
        <v>596</v>
      </c>
      <c r="B19" s="574"/>
      <c r="C19" s="574"/>
      <c r="D19" s="574"/>
      <c r="E19" s="575"/>
    </row>
    <row r="20" spans="1:6" s="9" customFormat="1" ht="15.75" x14ac:dyDescent="0.45">
      <c r="A20" s="59">
        <v>1</v>
      </c>
      <c r="B20" s="59">
        <v>644</v>
      </c>
      <c r="C20" s="90" t="s">
        <v>2256</v>
      </c>
      <c r="D20" s="432" t="s">
        <v>14</v>
      </c>
      <c r="E20" s="435">
        <v>2.0219999999999998</v>
      </c>
    </row>
    <row r="21" spans="1:6" s="9" customFormat="1" ht="31.5" x14ac:dyDescent="0.45">
      <c r="A21" s="59">
        <v>2</v>
      </c>
      <c r="B21" s="59">
        <v>645</v>
      </c>
      <c r="C21" s="90" t="s">
        <v>2257</v>
      </c>
      <c r="D21" s="432" t="s">
        <v>14</v>
      </c>
      <c r="E21" s="435">
        <v>0.31900000000000001</v>
      </c>
    </row>
    <row r="22" spans="1:6" s="9" customFormat="1" ht="31.5" x14ac:dyDescent="0.45">
      <c r="A22" s="59">
        <v>3</v>
      </c>
      <c r="B22" s="59">
        <v>646</v>
      </c>
      <c r="C22" s="90" t="s">
        <v>2258</v>
      </c>
      <c r="D22" s="432" t="s">
        <v>14</v>
      </c>
      <c r="E22" s="435">
        <v>1.238</v>
      </c>
    </row>
    <row r="23" spans="1:6" s="9" customFormat="1" ht="15.75" x14ac:dyDescent="0.45">
      <c r="A23" s="432">
        <v>4</v>
      </c>
      <c r="B23" s="59">
        <v>647</v>
      </c>
      <c r="C23" s="90" t="s">
        <v>2259</v>
      </c>
      <c r="D23" s="432" t="s">
        <v>14</v>
      </c>
      <c r="E23" s="435">
        <v>0.37</v>
      </c>
    </row>
    <row r="24" spans="1:6" s="9" customFormat="1" ht="31.5" x14ac:dyDescent="0.45">
      <c r="A24" s="432">
        <v>5</v>
      </c>
      <c r="B24" s="59">
        <v>648</v>
      </c>
      <c r="C24" s="90" t="s">
        <v>2260</v>
      </c>
      <c r="D24" s="432" t="s">
        <v>14</v>
      </c>
      <c r="E24" s="435">
        <v>0.34300000000000003</v>
      </c>
    </row>
    <row r="25" spans="1:6" s="9" customFormat="1" ht="31.5" x14ac:dyDescent="0.45">
      <c r="A25" s="432">
        <v>6</v>
      </c>
      <c r="B25" s="59">
        <v>649</v>
      </c>
      <c r="C25" s="90" t="s">
        <v>2261</v>
      </c>
      <c r="D25" s="432" t="s">
        <v>14</v>
      </c>
      <c r="E25" s="435">
        <v>1.165</v>
      </c>
    </row>
    <row r="26" spans="1:6" s="9" customFormat="1" ht="31.5" x14ac:dyDescent="0.45">
      <c r="A26" s="432">
        <v>7</v>
      </c>
      <c r="B26" s="59">
        <v>651</v>
      </c>
      <c r="C26" s="90" t="s">
        <v>2262</v>
      </c>
      <c r="D26" s="432" t="s">
        <v>14</v>
      </c>
      <c r="E26" s="435">
        <v>1.7669999999999999</v>
      </c>
    </row>
    <row r="27" spans="1:6" s="9" customFormat="1" ht="31.5" x14ac:dyDescent="0.45">
      <c r="A27" s="432">
        <v>8</v>
      </c>
      <c r="B27" s="59">
        <v>652</v>
      </c>
      <c r="C27" s="90" t="s">
        <v>2263</v>
      </c>
      <c r="D27" s="432" t="s">
        <v>14</v>
      </c>
      <c r="E27" s="435">
        <v>2.7</v>
      </c>
    </row>
    <row r="28" spans="1:6" s="9" customFormat="1" ht="19.149999999999999" customHeight="1" x14ac:dyDescent="0.45">
      <c r="A28" s="432">
        <v>9</v>
      </c>
      <c r="B28" s="59">
        <v>653</v>
      </c>
      <c r="C28" s="90" t="s">
        <v>2264</v>
      </c>
      <c r="D28" s="432" t="s">
        <v>14</v>
      </c>
      <c r="E28" s="435">
        <v>0.76900000000000002</v>
      </c>
    </row>
    <row r="29" spans="1:6" s="9" customFormat="1" ht="19.149999999999999" customHeight="1" x14ac:dyDescent="0.45">
      <c r="A29" s="432">
        <v>10</v>
      </c>
      <c r="B29" s="59">
        <v>654</v>
      </c>
      <c r="C29" s="90" t="s">
        <v>2265</v>
      </c>
      <c r="D29" s="432" t="s">
        <v>14</v>
      </c>
      <c r="E29" s="435">
        <v>1.409</v>
      </c>
    </row>
    <row r="30" spans="1:6" s="9" customFormat="1" ht="31.5" x14ac:dyDescent="0.45">
      <c r="A30" s="432">
        <v>11</v>
      </c>
      <c r="B30" s="59">
        <v>655</v>
      </c>
      <c r="C30" s="90" t="s">
        <v>2266</v>
      </c>
      <c r="D30" s="432" t="s">
        <v>14</v>
      </c>
      <c r="E30" s="435">
        <v>0.53</v>
      </c>
    </row>
    <row r="31" spans="1:6" s="9" customFormat="1" ht="31.5" x14ac:dyDescent="0.45">
      <c r="A31" s="432">
        <v>12</v>
      </c>
      <c r="B31" s="59">
        <v>656</v>
      </c>
      <c r="C31" s="90" t="s">
        <v>2267</v>
      </c>
      <c r="D31" s="432" t="s">
        <v>14</v>
      </c>
      <c r="E31" s="435">
        <v>0.376</v>
      </c>
    </row>
    <row r="32" spans="1:6" s="9" customFormat="1" ht="20.65" customHeight="1" x14ac:dyDescent="0.45">
      <c r="A32" s="432">
        <v>13</v>
      </c>
      <c r="B32" s="59">
        <v>658</v>
      </c>
      <c r="C32" s="90" t="s">
        <v>2268</v>
      </c>
      <c r="D32" s="432" t="s">
        <v>14</v>
      </c>
      <c r="E32" s="435">
        <v>0.152</v>
      </c>
    </row>
    <row r="33" spans="1:5" s="9" customFormat="1" ht="31.5" x14ac:dyDescent="0.45">
      <c r="A33" s="432">
        <v>14</v>
      </c>
      <c r="B33" s="59">
        <v>659</v>
      </c>
      <c r="C33" s="90" t="s">
        <v>2269</v>
      </c>
      <c r="D33" s="432" t="s">
        <v>14</v>
      </c>
      <c r="E33" s="435">
        <v>0.32800000000000001</v>
      </c>
    </row>
    <row r="34" spans="1:5" s="9" customFormat="1" ht="31.5" x14ac:dyDescent="0.45">
      <c r="A34" s="432">
        <v>15</v>
      </c>
      <c r="B34" s="59">
        <v>660</v>
      </c>
      <c r="C34" s="90" t="s">
        <v>2270</v>
      </c>
      <c r="D34" s="432" t="s">
        <v>14</v>
      </c>
      <c r="E34" s="435">
        <v>0.16400000000000001</v>
      </c>
    </row>
    <row r="35" spans="1:5" s="9" customFormat="1" ht="31.5" x14ac:dyDescent="0.45">
      <c r="A35" s="432">
        <v>16</v>
      </c>
      <c r="B35" s="59">
        <v>661</v>
      </c>
      <c r="C35" s="90" t="s">
        <v>2271</v>
      </c>
      <c r="D35" s="432" t="s">
        <v>14</v>
      </c>
      <c r="E35" s="435">
        <v>0.35299999999999998</v>
      </c>
    </row>
    <row r="36" spans="1:5" s="9" customFormat="1" ht="20.25" customHeight="1" x14ac:dyDescent="0.45">
      <c r="A36" s="432">
        <v>17</v>
      </c>
      <c r="B36" s="59">
        <v>662</v>
      </c>
      <c r="C36" s="90" t="s">
        <v>2272</v>
      </c>
      <c r="D36" s="432" t="s">
        <v>14</v>
      </c>
      <c r="E36" s="435">
        <v>3.0659999999999998</v>
      </c>
    </row>
    <row r="37" spans="1:5" s="9" customFormat="1" ht="31.5" x14ac:dyDescent="0.45">
      <c r="A37" s="432">
        <v>18</v>
      </c>
      <c r="B37" s="59">
        <v>663</v>
      </c>
      <c r="C37" s="90" t="s">
        <v>2273</v>
      </c>
      <c r="D37" s="432" t="s">
        <v>14</v>
      </c>
      <c r="E37" s="435">
        <v>0.14099999999999999</v>
      </c>
    </row>
    <row r="38" spans="1:5" s="9" customFormat="1" ht="31.5" x14ac:dyDescent="0.45">
      <c r="A38" s="432">
        <v>19</v>
      </c>
      <c r="B38" s="59">
        <v>665</v>
      </c>
      <c r="C38" s="90" t="s">
        <v>2274</v>
      </c>
      <c r="D38" s="432" t="s">
        <v>14</v>
      </c>
      <c r="E38" s="435">
        <v>0.20699999999999999</v>
      </c>
    </row>
    <row r="39" spans="1:5" s="9" customFormat="1" ht="22.15" customHeight="1" x14ac:dyDescent="0.45">
      <c r="A39" s="432">
        <v>20</v>
      </c>
      <c r="B39" s="59">
        <v>666</v>
      </c>
      <c r="C39" s="90" t="s">
        <v>2275</v>
      </c>
      <c r="D39" s="432" t="s">
        <v>14</v>
      </c>
      <c r="E39" s="435">
        <v>1.2949999999999999</v>
      </c>
    </row>
    <row r="40" spans="1:5" s="9" customFormat="1" ht="20.65" customHeight="1" x14ac:dyDescent="0.45">
      <c r="A40" s="432">
        <v>21</v>
      </c>
      <c r="B40" s="59">
        <v>667</v>
      </c>
      <c r="C40" s="90" t="s">
        <v>2276</v>
      </c>
      <c r="D40" s="432" t="s">
        <v>14</v>
      </c>
      <c r="E40" s="435">
        <v>2.6309999999999998</v>
      </c>
    </row>
    <row r="41" spans="1:5" s="9" customFormat="1" ht="31.5" x14ac:dyDescent="0.45">
      <c r="A41" s="432">
        <v>22</v>
      </c>
      <c r="B41" s="59">
        <v>668</v>
      </c>
      <c r="C41" s="90" t="s">
        <v>2277</v>
      </c>
      <c r="D41" s="432" t="s">
        <v>14</v>
      </c>
      <c r="E41" s="435">
        <v>0.29099999999999998</v>
      </c>
    </row>
    <row r="42" spans="1:5" s="9" customFormat="1" ht="31.5" x14ac:dyDescent="0.45">
      <c r="A42" s="432">
        <v>23</v>
      </c>
      <c r="B42" s="59">
        <v>669</v>
      </c>
      <c r="C42" s="90" t="s">
        <v>2278</v>
      </c>
      <c r="D42" s="432" t="s">
        <v>14</v>
      </c>
      <c r="E42" s="435">
        <v>0.105</v>
      </c>
    </row>
    <row r="43" spans="1:5" s="9" customFormat="1" ht="31.5" x14ac:dyDescent="0.45">
      <c r="A43" s="432">
        <v>24</v>
      </c>
      <c r="B43" s="59">
        <v>670</v>
      </c>
      <c r="C43" s="90" t="s">
        <v>2279</v>
      </c>
      <c r="D43" s="432" t="s">
        <v>14</v>
      </c>
      <c r="E43" s="435">
        <v>0.69799999999999995</v>
      </c>
    </row>
    <row r="44" spans="1:5" s="9" customFormat="1" ht="31.5" x14ac:dyDescent="0.45">
      <c r="A44" s="432">
        <v>25</v>
      </c>
      <c r="B44" s="59">
        <v>671</v>
      </c>
      <c r="C44" s="90" t="s">
        <v>2280</v>
      </c>
      <c r="D44" s="432" t="s">
        <v>14</v>
      </c>
      <c r="E44" s="435">
        <v>1.214</v>
      </c>
    </row>
    <row r="45" spans="1:5" s="9" customFormat="1" ht="31.5" x14ac:dyDescent="0.45">
      <c r="A45" s="432">
        <v>26</v>
      </c>
      <c r="B45" s="59">
        <v>672</v>
      </c>
      <c r="C45" s="90" t="s">
        <v>2281</v>
      </c>
      <c r="D45" s="432" t="s">
        <v>14</v>
      </c>
      <c r="E45" s="435">
        <v>0.436</v>
      </c>
    </row>
    <row r="46" spans="1:5" s="9" customFormat="1" ht="19.149999999999999" customHeight="1" x14ac:dyDescent="0.45">
      <c r="A46" s="432">
        <v>27</v>
      </c>
      <c r="B46" s="59">
        <v>673</v>
      </c>
      <c r="C46" s="90" t="s">
        <v>2282</v>
      </c>
      <c r="D46" s="432" t="s">
        <v>14</v>
      </c>
      <c r="E46" s="435">
        <v>0.84699999999999998</v>
      </c>
    </row>
    <row r="47" spans="1:5" s="9" customFormat="1" ht="19.149999999999999" customHeight="1" x14ac:dyDescent="0.45">
      <c r="A47" s="432">
        <v>28</v>
      </c>
      <c r="B47" s="59">
        <v>677</v>
      </c>
      <c r="C47" s="90" t="s">
        <v>2283</v>
      </c>
      <c r="D47" s="432" t="s">
        <v>14</v>
      </c>
      <c r="E47" s="435">
        <v>0.58099999999999996</v>
      </c>
    </row>
    <row r="48" spans="1:5" s="9" customFormat="1" ht="15.75" x14ac:dyDescent="0.45">
      <c r="A48" s="432">
        <v>29</v>
      </c>
      <c r="B48" s="59">
        <v>678</v>
      </c>
      <c r="C48" s="90" t="s">
        <v>2284</v>
      </c>
      <c r="D48" s="432" t="s">
        <v>14</v>
      </c>
      <c r="E48" s="435">
        <v>1.0860000000000001</v>
      </c>
    </row>
    <row r="49" spans="1:6" s="9" customFormat="1" ht="31.5" x14ac:dyDescent="0.45">
      <c r="A49" s="432">
        <v>30</v>
      </c>
      <c r="B49" s="59">
        <v>679</v>
      </c>
      <c r="C49" s="90" t="s">
        <v>2285</v>
      </c>
      <c r="D49" s="432" t="s">
        <v>14</v>
      </c>
      <c r="E49" s="435">
        <v>0.51900000000000002</v>
      </c>
    </row>
    <row r="50" spans="1:6" s="9" customFormat="1" ht="15.75" x14ac:dyDescent="0.45">
      <c r="A50" s="432">
        <v>31</v>
      </c>
      <c r="B50" s="59">
        <v>680</v>
      </c>
      <c r="C50" s="90" t="s">
        <v>2286</v>
      </c>
      <c r="D50" s="432" t="s">
        <v>14</v>
      </c>
      <c r="E50" s="435">
        <v>0.76900000000000002</v>
      </c>
    </row>
    <row r="51" spans="1:6" s="9" customFormat="1" ht="31.5" x14ac:dyDescent="0.45">
      <c r="A51" s="432">
        <v>32</v>
      </c>
      <c r="B51" s="59">
        <v>681</v>
      </c>
      <c r="C51" s="90" t="s">
        <v>2287</v>
      </c>
      <c r="D51" s="432" t="s">
        <v>14</v>
      </c>
      <c r="E51" s="435">
        <v>0.85499999999999998</v>
      </c>
    </row>
    <row r="52" spans="1:6" s="9" customFormat="1" ht="21.75" customHeight="1" x14ac:dyDescent="0.45">
      <c r="A52" s="432">
        <v>33</v>
      </c>
      <c r="B52" s="59">
        <v>682</v>
      </c>
      <c r="C52" s="90" t="s">
        <v>2288</v>
      </c>
      <c r="D52" s="432" t="s">
        <v>14</v>
      </c>
      <c r="E52" s="435">
        <v>0.96899999999999997</v>
      </c>
    </row>
    <row r="53" spans="1:6" s="9" customFormat="1" ht="21.75" customHeight="1" x14ac:dyDescent="0.45">
      <c r="A53" s="432">
        <v>34</v>
      </c>
      <c r="B53" s="59">
        <v>684</v>
      </c>
      <c r="C53" s="90" t="s">
        <v>2289</v>
      </c>
      <c r="D53" s="432" t="s">
        <v>14</v>
      </c>
      <c r="E53" s="435">
        <v>1.8180000000000001</v>
      </c>
    </row>
    <row r="54" spans="1:6" s="9" customFormat="1" ht="21.75" customHeight="1" x14ac:dyDescent="0.45">
      <c r="A54" s="432">
        <v>35</v>
      </c>
      <c r="B54" s="59">
        <v>687</v>
      </c>
      <c r="C54" s="90" t="s">
        <v>2290</v>
      </c>
      <c r="D54" s="432" t="s">
        <v>14</v>
      </c>
      <c r="E54" s="435">
        <v>0.85899999999999999</v>
      </c>
    </row>
    <row r="55" spans="1:6" s="9" customFormat="1" ht="21.75" customHeight="1" x14ac:dyDescent="0.45">
      <c r="A55" s="432">
        <v>36</v>
      </c>
      <c r="B55" s="59">
        <v>688</v>
      </c>
      <c r="C55" s="90" t="s">
        <v>2291</v>
      </c>
      <c r="D55" s="432" t="s">
        <v>14</v>
      </c>
      <c r="E55" s="435">
        <v>0.105</v>
      </c>
    </row>
    <row r="56" spans="1:6" s="9" customFormat="1" ht="31.5" x14ac:dyDescent="0.45">
      <c r="A56" s="432">
        <v>37</v>
      </c>
      <c r="B56" s="59">
        <v>690</v>
      </c>
      <c r="C56" s="90" t="s">
        <v>2292</v>
      </c>
      <c r="D56" s="432" t="s">
        <v>14</v>
      </c>
      <c r="E56" s="435">
        <v>0.53500000000000003</v>
      </c>
    </row>
    <row r="57" spans="1:6" s="9" customFormat="1" ht="15.75" x14ac:dyDescent="0.45">
      <c r="A57" s="432">
        <v>38</v>
      </c>
      <c r="B57" s="59">
        <v>691</v>
      </c>
      <c r="C57" s="90" t="s">
        <v>2293</v>
      </c>
      <c r="D57" s="432" t="s">
        <v>14</v>
      </c>
      <c r="E57" s="435">
        <v>0.65600000000000003</v>
      </c>
    </row>
    <row r="58" spans="1:6" s="9" customFormat="1" ht="15.75" x14ac:dyDescent="0.45">
      <c r="A58" s="432">
        <v>39</v>
      </c>
      <c r="B58" s="59">
        <v>692</v>
      </c>
      <c r="C58" s="90" t="s">
        <v>2294</v>
      </c>
      <c r="D58" s="432" t="s">
        <v>14</v>
      </c>
      <c r="E58" s="435">
        <v>0.44700000000000001</v>
      </c>
    </row>
    <row r="59" spans="1:6" s="9" customFormat="1" ht="31.5" x14ac:dyDescent="0.45">
      <c r="A59" s="432">
        <v>40</v>
      </c>
      <c r="B59" s="59">
        <v>693</v>
      </c>
      <c r="C59" s="90" t="s">
        <v>2295</v>
      </c>
      <c r="D59" s="432" t="s">
        <v>14</v>
      </c>
      <c r="E59" s="435">
        <v>0.20699999999999999</v>
      </c>
    </row>
    <row r="60" spans="1:6" s="9" customFormat="1" ht="31.5" x14ac:dyDescent="0.45">
      <c r="A60" s="432">
        <v>41</v>
      </c>
      <c r="B60" s="59">
        <v>694</v>
      </c>
      <c r="C60" s="90" t="s">
        <v>2296</v>
      </c>
      <c r="D60" s="432" t="s">
        <v>14</v>
      </c>
      <c r="E60" s="435">
        <v>0.13900000000000001</v>
      </c>
    </row>
    <row r="61" spans="1:6" s="9" customFormat="1" ht="31.5" x14ac:dyDescent="0.45">
      <c r="A61" s="432">
        <v>42</v>
      </c>
      <c r="B61" s="59">
        <v>695</v>
      </c>
      <c r="C61" s="90" t="s">
        <v>2297</v>
      </c>
      <c r="D61" s="432" t="s">
        <v>14</v>
      </c>
      <c r="E61" s="435">
        <v>0.94099999999999995</v>
      </c>
    </row>
    <row r="62" spans="1:6" s="9" customFormat="1" ht="31.5" x14ac:dyDescent="0.45">
      <c r="A62" s="432">
        <v>43</v>
      </c>
      <c r="B62" s="59">
        <v>696</v>
      </c>
      <c r="C62" s="90" t="s">
        <v>2298</v>
      </c>
      <c r="D62" s="432" t="s">
        <v>14</v>
      </c>
      <c r="E62" s="435">
        <v>0.28799999999999998</v>
      </c>
    </row>
    <row r="63" spans="1:6" s="9" customFormat="1" ht="31.5" x14ac:dyDescent="0.45">
      <c r="A63" s="432">
        <v>44</v>
      </c>
      <c r="B63" s="59">
        <v>697</v>
      </c>
      <c r="C63" s="90" t="s">
        <v>2299</v>
      </c>
      <c r="D63" s="432" t="s">
        <v>14</v>
      </c>
      <c r="E63" s="435">
        <v>0.23699999999999999</v>
      </c>
      <c r="F63" s="46"/>
    </row>
    <row r="64" spans="1:6" s="9" customFormat="1" ht="31.5" x14ac:dyDescent="0.45">
      <c r="A64" s="432">
        <v>45</v>
      </c>
      <c r="B64" s="59">
        <v>698</v>
      </c>
      <c r="C64" s="90" t="s">
        <v>2300</v>
      </c>
      <c r="D64" s="432" t="s">
        <v>14</v>
      </c>
      <c r="E64" s="435">
        <v>0.34200000000000003</v>
      </c>
    </row>
    <row r="65" spans="1:5" s="9" customFormat="1" ht="31.5" x14ac:dyDescent="0.45">
      <c r="A65" s="432">
        <v>46</v>
      </c>
      <c r="B65" s="59">
        <v>699</v>
      </c>
      <c r="C65" s="90" t="s">
        <v>2301</v>
      </c>
      <c r="D65" s="432" t="s">
        <v>14</v>
      </c>
      <c r="E65" s="435">
        <v>3.3000000000000002E-2</v>
      </c>
    </row>
    <row r="66" spans="1:5" s="9" customFormat="1" ht="31.5" x14ac:dyDescent="0.45">
      <c r="A66" s="432">
        <v>47</v>
      </c>
      <c r="B66" s="59">
        <v>700</v>
      </c>
      <c r="C66" s="90" t="s">
        <v>2302</v>
      </c>
      <c r="D66" s="432" t="s">
        <v>14</v>
      </c>
      <c r="E66" s="435">
        <v>0.18099999999999999</v>
      </c>
    </row>
    <row r="67" spans="1:5" s="9" customFormat="1" ht="15.75" x14ac:dyDescent="0.45">
      <c r="A67" s="432">
        <v>48</v>
      </c>
      <c r="B67" s="59">
        <v>701</v>
      </c>
      <c r="C67" s="90" t="s">
        <v>2303</v>
      </c>
      <c r="D67" s="432" t="s">
        <v>14</v>
      </c>
      <c r="E67" s="435">
        <v>5.5E-2</v>
      </c>
    </row>
    <row r="68" spans="1:5" s="9" customFormat="1" ht="22.15" customHeight="1" x14ac:dyDescent="0.45">
      <c r="A68" s="432">
        <v>49</v>
      </c>
      <c r="B68" s="59">
        <v>702</v>
      </c>
      <c r="C68" s="90" t="s">
        <v>2304</v>
      </c>
      <c r="D68" s="432" t="s">
        <v>14</v>
      </c>
      <c r="E68" s="435">
        <v>0.30599999999999999</v>
      </c>
    </row>
    <row r="69" spans="1:5" s="9" customFormat="1" ht="22.15" customHeight="1" x14ac:dyDescent="0.45">
      <c r="A69" s="432">
        <v>50</v>
      </c>
      <c r="B69" s="59">
        <v>703</v>
      </c>
      <c r="C69" s="90" t="s">
        <v>2305</v>
      </c>
      <c r="D69" s="432" t="s">
        <v>14</v>
      </c>
      <c r="E69" s="435">
        <v>0.28299999999999997</v>
      </c>
    </row>
    <row r="70" spans="1:5" s="9" customFormat="1" ht="31.5" x14ac:dyDescent="0.45">
      <c r="A70" s="432">
        <v>51</v>
      </c>
      <c r="B70" s="59">
        <v>704</v>
      </c>
      <c r="C70" s="90" t="s">
        <v>2306</v>
      </c>
      <c r="D70" s="432" t="s">
        <v>14</v>
      </c>
      <c r="E70" s="435">
        <v>0.21099999999999999</v>
      </c>
    </row>
    <row r="71" spans="1:5" s="9" customFormat="1" ht="20.65" customHeight="1" x14ac:dyDescent="0.45">
      <c r="A71" s="432">
        <v>52</v>
      </c>
      <c r="B71" s="59">
        <v>705</v>
      </c>
      <c r="C71" s="90" t="s">
        <v>2307</v>
      </c>
      <c r="D71" s="432" t="s">
        <v>14</v>
      </c>
      <c r="E71" s="435">
        <v>0.186</v>
      </c>
    </row>
    <row r="72" spans="1:5" s="9" customFormat="1" ht="20.65" customHeight="1" x14ac:dyDescent="0.45">
      <c r="A72" s="432">
        <v>53</v>
      </c>
      <c r="B72" s="59">
        <v>706</v>
      </c>
      <c r="C72" s="90" t="s">
        <v>2308</v>
      </c>
      <c r="D72" s="432" t="s">
        <v>14</v>
      </c>
      <c r="E72" s="435">
        <v>0.11700000000000001</v>
      </c>
    </row>
    <row r="73" spans="1:5" s="9" customFormat="1" ht="31.5" x14ac:dyDescent="0.45">
      <c r="A73" s="432">
        <v>54</v>
      </c>
      <c r="B73" s="59">
        <v>707</v>
      </c>
      <c r="C73" s="90" t="s">
        <v>2309</v>
      </c>
      <c r="D73" s="432" t="s">
        <v>14</v>
      </c>
      <c r="E73" s="435">
        <v>0.38500000000000001</v>
      </c>
    </row>
    <row r="74" spans="1:5" s="9" customFormat="1" ht="31.5" x14ac:dyDescent="0.45">
      <c r="A74" s="432">
        <v>55</v>
      </c>
      <c r="B74" s="59">
        <v>709</v>
      </c>
      <c r="C74" s="90" t="s">
        <v>2310</v>
      </c>
      <c r="D74" s="432" t="s">
        <v>14</v>
      </c>
      <c r="E74" s="435">
        <v>0.83699999999999997</v>
      </c>
    </row>
    <row r="75" spans="1:5" s="9" customFormat="1" ht="19.5" customHeight="1" x14ac:dyDescent="0.45">
      <c r="A75" s="432">
        <v>56</v>
      </c>
      <c r="B75" s="59">
        <v>710</v>
      </c>
      <c r="C75" s="90" t="s">
        <v>2311</v>
      </c>
      <c r="D75" s="432" t="s">
        <v>14</v>
      </c>
      <c r="E75" s="435">
        <v>0.54400000000000004</v>
      </c>
    </row>
    <row r="76" spans="1:5" s="9" customFormat="1" ht="31.5" x14ac:dyDescent="0.45">
      <c r="A76" s="432">
        <v>57</v>
      </c>
      <c r="B76" s="59">
        <v>712</v>
      </c>
      <c r="C76" s="90" t="s">
        <v>2312</v>
      </c>
      <c r="D76" s="432" t="s">
        <v>14</v>
      </c>
      <c r="E76" s="435">
        <v>0.35</v>
      </c>
    </row>
    <row r="77" spans="1:5" s="9" customFormat="1" ht="31.5" x14ac:dyDescent="0.45">
      <c r="A77" s="432">
        <v>58</v>
      </c>
      <c r="B77" s="59">
        <v>713</v>
      </c>
      <c r="C77" s="90" t="s">
        <v>2313</v>
      </c>
      <c r="D77" s="432" t="s">
        <v>14</v>
      </c>
      <c r="E77" s="435">
        <v>0.27500000000000002</v>
      </c>
    </row>
    <row r="78" spans="1:5" s="9" customFormat="1" ht="19.149999999999999" customHeight="1" x14ac:dyDescent="0.45">
      <c r="A78" s="432">
        <v>59</v>
      </c>
      <c r="B78" s="59">
        <v>714</v>
      </c>
      <c r="C78" s="90" t="s">
        <v>2314</v>
      </c>
      <c r="D78" s="432" t="s">
        <v>14</v>
      </c>
      <c r="E78" s="435">
        <v>6.0999999999999999E-2</v>
      </c>
    </row>
    <row r="79" spans="1:5" s="9" customFormat="1" ht="31.5" x14ac:dyDescent="0.45">
      <c r="A79" s="432">
        <v>60</v>
      </c>
      <c r="B79" s="59">
        <v>715</v>
      </c>
      <c r="C79" s="90" t="s">
        <v>2315</v>
      </c>
      <c r="D79" s="432" t="s">
        <v>14</v>
      </c>
      <c r="E79" s="435">
        <v>0.61199999999999999</v>
      </c>
    </row>
    <row r="80" spans="1:5" s="9" customFormat="1" ht="17.649999999999999" customHeight="1" x14ac:dyDescent="0.45">
      <c r="A80" s="432">
        <v>61</v>
      </c>
      <c r="B80" s="59">
        <v>716</v>
      </c>
      <c r="C80" s="90" t="s">
        <v>2316</v>
      </c>
      <c r="D80" s="432" t="s">
        <v>14</v>
      </c>
      <c r="E80" s="435">
        <v>0.104</v>
      </c>
    </row>
    <row r="81" spans="1:5" s="9" customFormat="1" ht="31.5" x14ac:dyDescent="0.45">
      <c r="A81" s="432">
        <v>62</v>
      </c>
      <c r="B81" s="59">
        <v>717</v>
      </c>
      <c r="C81" s="90" t="s">
        <v>2317</v>
      </c>
      <c r="D81" s="432" t="s">
        <v>14</v>
      </c>
      <c r="E81" s="435">
        <v>0.189</v>
      </c>
    </row>
    <row r="82" spans="1:5" s="9" customFormat="1" ht="31.5" x14ac:dyDescent="0.45">
      <c r="A82" s="432">
        <v>63</v>
      </c>
      <c r="B82" s="59">
        <v>718</v>
      </c>
      <c r="C82" s="90" t="s">
        <v>2318</v>
      </c>
      <c r="D82" s="432" t="s">
        <v>14</v>
      </c>
      <c r="E82" s="435">
        <v>0.42599999999999999</v>
      </c>
    </row>
    <row r="83" spans="1:5" s="9" customFormat="1" ht="31.5" x14ac:dyDescent="0.45">
      <c r="A83" s="432">
        <v>64</v>
      </c>
      <c r="B83" s="59">
        <v>719</v>
      </c>
      <c r="C83" s="90" t="s">
        <v>2319</v>
      </c>
      <c r="D83" s="432" t="s">
        <v>14</v>
      </c>
      <c r="E83" s="435">
        <v>0.29499999999999998</v>
      </c>
    </row>
    <row r="84" spans="1:5" s="9" customFormat="1" ht="31.5" x14ac:dyDescent="0.45">
      <c r="A84" s="432">
        <v>65</v>
      </c>
      <c r="B84" s="59">
        <v>720</v>
      </c>
      <c r="C84" s="90" t="s">
        <v>2320</v>
      </c>
      <c r="D84" s="432" t="s">
        <v>14</v>
      </c>
      <c r="E84" s="435">
        <v>0.26600000000000001</v>
      </c>
    </row>
    <row r="85" spans="1:5" s="9" customFormat="1" ht="31.5" x14ac:dyDescent="0.45">
      <c r="A85" s="432">
        <v>66</v>
      </c>
      <c r="B85" s="59">
        <v>721</v>
      </c>
      <c r="C85" s="90" t="s">
        <v>2321</v>
      </c>
      <c r="D85" s="432" t="s">
        <v>14</v>
      </c>
      <c r="E85" s="435">
        <v>1.03</v>
      </c>
    </row>
    <row r="86" spans="1:5" s="9" customFormat="1" ht="31.5" x14ac:dyDescent="0.45">
      <c r="A86" s="432">
        <v>67</v>
      </c>
      <c r="B86" s="59">
        <v>722</v>
      </c>
      <c r="C86" s="90" t="s">
        <v>2322</v>
      </c>
      <c r="D86" s="432" t="s">
        <v>14</v>
      </c>
      <c r="E86" s="435">
        <v>6.4000000000000001E-2</v>
      </c>
    </row>
    <row r="87" spans="1:5" s="9" customFormat="1" ht="31.5" x14ac:dyDescent="0.45">
      <c r="A87" s="432">
        <v>68</v>
      </c>
      <c r="B87" s="59">
        <v>723</v>
      </c>
      <c r="C87" s="90" t="s">
        <v>2323</v>
      </c>
      <c r="D87" s="432" t="s">
        <v>14</v>
      </c>
      <c r="E87" s="435">
        <v>0.45300000000000001</v>
      </c>
    </row>
    <row r="88" spans="1:5" s="9" customFormat="1" ht="31.5" x14ac:dyDescent="0.45">
      <c r="A88" s="432">
        <v>69</v>
      </c>
      <c r="B88" s="59">
        <v>724</v>
      </c>
      <c r="C88" s="90" t="s">
        <v>2324</v>
      </c>
      <c r="D88" s="432" t="s">
        <v>14</v>
      </c>
      <c r="E88" s="435">
        <v>0.46600000000000003</v>
      </c>
    </row>
    <row r="89" spans="1:5" s="9" customFormat="1" ht="31.5" x14ac:dyDescent="0.45">
      <c r="A89" s="432">
        <v>70</v>
      </c>
      <c r="B89" s="59">
        <v>725</v>
      </c>
      <c r="C89" s="90" t="s">
        <v>2325</v>
      </c>
      <c r="D89" s="432" t="s">
        <v>14</v>
      </c>
      <c r="E89" s="435">
        <v>0.191</v>
      </c>
    </row>
    <row r="90" spans="1:5" s="9" customFormat="1" ht="31.5" x14ac:dyDescent="0.45">
      <c r="A90" s="432">
        <v>71</v>
      </c>
      <c r="B90" s="59">
        <v>726</v>
      </c>
      <c r="C90" s="90" t="s">
        <v>2326</v>
      </c>
      <c r="D90" s="432" t="s">
        <v>14</v>
      </c>
      <c r="E90" s="435">
        <v>0.14399999999999999</v>
      </c>
    </row>
    <row r="91" spans="1:5" s="9" customFormat="1" ht="31.5" x14ac:dyDescent="0.45">
      <c r="A91" s="432">
        <v>72</v>
      </c>
      <c r="B91" s="59">
        <v>727</v>
      </c>
      <c r="C91" s="90" t="s">
        <v>2327</v>
      </c>
      <c r="D91" s="432" t="s">
        <v>14</v>
      </c>
      <c r="E91" s="435">
        <v>0.13400000000000001</v>
      </c>
    </row>
    <row r="92" spans="1:5" s="9" customFormat="1" x14ac:dyDescent="0.25">
      <c r="A92" s="579">
        <v>73</v>
      </c>
      <c r="B92" s="579">
        <v>728</v>
      </c>
      <c r="C92" s="707" t="s">
        <v>2328</v>
      </c>
      <c r="D92" s="579" t="s">
        <v>14</v>
      </c>
      <c r="E92" s="663">
        <v>9.9000000000000005E-2</v>
      </c>
    </row>
    <row r="93" spans="1:5" s="9" customFormat="1" x14ac:dyDescent="0.25">
      <c r="A93" s="580"/>
      <c r="B93" s="580"/>
      <c r="C93" s="708"/>
      <c r="D93" s="580"/>
      <c r="E93" s="664"/>
    </row>
    <row r="94" spans="1:5" s="9" customFormat="1" ht="21" customHeight="1" x14ac:dyDescent="0.45">
      <c r="A94" s="59">
        <v>74</v>
      </c>
      <c r="B94" s="59">
        <v>729</v>
      </c>
      <c r="C94" s="90" t="s">
        <v>2329</v>
      </c>
      <c r="D94" s="432" t="s">
        <v>14</v>
      </c>
      <c r="E94" s="435">
        <v>0.14599999999999999</v>
      </c>
    </row>
    <row r="95" spans="1:5" s="9" customFormat="1" ht="31.5" x14ac:dyDescent="0.45">
      <c r="A95" s="59">
        <v>75</v>
      </c>
      <c r="B95" s="59">
        <v>731</v>
      </c>
      <c r="C95" s="90" t="s">
        <v>2330</v>
      </c>
      <c r="D95" s="432" t="s">
        <v>14</v>
      </c>
      <c r="E95" s="435">
        <v>0.71899999999999997</v>
      </c>
    </row>
    <row r="96" spans="1:5" s="9" customFormat="1" ht="31.5" x14ac:dyDescent="0.45">
      <c r="A96" s="59">
        <v>76</v>
      </c>
      <c r="B96" s="59">
        <v>732</v>
      </c>
      <c r="C96" s="90" t="s">
        <v>2331</v>
      </c>
      <c r="D96" s="432" t="s">
        <v>14</v>
      </c>
      <c r="E96" s="435">
        <v>0.35899999999999999</v>
      </c>
    </row>
    <row r="97" spans="1:5" s="9" customFormat="1" ht="31.5" x14ac:dyDescent="0.45">
      <c r="A97" s="432">
        <v>77</v>
      </c>
      <c r="B97" s="59">
        <v>733</v>
      </c>
      <c r="C97" s="90" t="s">
        <v>2332</v>
      </c>
      <c r="D97" s="432" t="s">
        <v>14</v>
      </c>
      <c r="E97" s="435">
        <v>0.19</v>
      </c>
    </row>
    <row r="98" spans="1:5" s="9" customFormat="1" ht="31.5" x14ac:dyDescent="0.45">
      <c r="A98" s="432">
        <v>78</v>
      </c>
      <c r="B98" s="59">
        <v>734</v>
      </c>
      <c r="C98" s="90" t="s">
        <v>2333</v>
      </c>
      <c r="D98" s="432" t="s">
        <v>14</v>
      </c>
      <c r="E98" s="435">
        <v>0.59699999999999998</v>
      </c>
    </row>
    <row r="99" spans="1:5" s="9" customFormat="1" ht="31.5" x14ac:dyDescent="0.45">
      <c r="A99" s="432">
        <v>79</v>
      </c>
      <c r="B99" s="59">
        <v>735</v>
      </c>
      <c r="C99" s="90" t="s">
        <v>2334</v>
      </c>
      <c r="D99" s="432" t="s">
        <v>14</v>
      </c>
      <c r="E99" s="435">
        <v>1.117</v>
      </c>
    </row>
    <row r="100" spans="1:5" s="9" customFormat="1" ht="20.65" customHeight="1" x14ac:dyDescent="0.45">
      <c r="A100" s="432">
        <v>80</v>
      </c>
      <c r="B100" s="59">
        <v>738</v>
      </c>
      <c r="C100" s="90" t="s">
        <v>2335</v>
      </c>
      <c r="D100" s="432" t="s">
        <v>14</v>
      </c>
      <c r="E100" s="435">
        <v>0.48499999999999999</v>
      </c>
    </row>
    <row r="101" spans="1:5" s="9" customFormat="1" ht="15.75" x14ac:dyDescent="0.45">
      <c r="A101" s="432">
        <v>81</v>
      </c>
      <c r="B101" s="59">
        <v>739</v>
      </c>
      <c r="C101" s="90" t="s">
        <v>2336</v>
      </c>
      <c r="D101" s="432" t="s">
        <v>14</v>
      </c>
      <c r="E101" s="435">
        <v>0.82399999999999995</v>
      </c>
    </row>
    <row r="102" spans="1:5" s="9" customFormat="1" ht="31.5" x14ac:dyDescent="0.45">
      <c r="A102" s="432">
        <v>82</v>
      </c>
      <c r="B102" s="59">
        <v>740</v>
      </c>
      <c r="C102" s="90" t="s">
        <v>2337</v>
      </c>
      <c r="D102" s="432" t="s">
        <v>14</v>
      </c>
      <c r="E102" s="435">
        <v>6.0999999999999999E-2</v>
      </c>
    </row>
    <row r="103" spans="1:5" s="9" customFormat="1" ht="19.5" customHeight="1" x14ac:dyDescent="0.45">
      <c r="A103" s="432">
        <v>83</v>
      </c>
      <c r="B103" s="59">
        <v>741</v>
      </c>
      <c r="C103" s="90" t="s">
        <v>2338</v>
      </c>
      <c r="D103" s="432" t="s">
        <v>14</v>
      </c>
      <c r="E103" s="435">
        <v>0.57199999999999995</v>
      </c>
    </row>
    <row r="104" spans="1:5" s="9" customFormat="1" ht="31.5" x14ac:dyDescent="0.45">
      <c r="A104" s="432">
        <v>84</v>
      </c>
      <c r="B104" s="59">
        <v>742</v>
      </c>
      <c r="C104" s="90" t="s">
        <v>2339</v>
      </c>
      <c r="D104" s="432" t="s">
        <v>14</v>
      </c>
      <c r="E104" s="435">
        <v>0.112</v>
      </c>
    </row>
    <row r="105" spans="1:5" s="9" customFormat="1" ht="31.5" x14ac:dyDescent="0.45">
      <c r="A105" s="432">
        <v>85</v>
      </c>
      <c r="B105" s="59">
        <v>743</v>
      </c>
      <c r="C105" s="90" t="s">
        <v>2340</v>
      </c>
      <c r="D105" s="432" t="s">
        <v>14</v>
      </c>
      <c r="E105" s="435">
        <v>0.70099999999999996</v>
      </c>
    </row>
    <row r="106" spans="1:5" s="9" customFormat="1" ht="31.5" x14ac:dyDescent="0.45">
      <c r="A106" s="432">
        <v>86</v>
      </c>
      <c r="B106" s="59">
        <v>744</v>
      </c>
      <c r="C106" s="90" t="s">
        <v>2341</v>
      </c>
      <c r="D106" s="432" t="s">
        <v>14</v>
      </c>
      <c r="E106" s="435">
        <v>0.30099999999999999</v>
      </c>
    </row>
    <row r="107" spans="1:5" s="9" customFormat="1" ht="31.5" x14ac:dyDescent="0.45">
      <c r="A107" s="432">
        <v>87</v>
      </c>
      <c r="B107" s="59">
        <v>745</v>
      </c>
      <c r="C107" s="90" t="s">
        <v>2342</v>
      </c>
      <c r="D107" s="432" t="s">
        <v>14</v>
      </c>
      <c r="E107" s="435">
        <v>0.255</v>
      </c>
    </row>
    <row r="108" spans="1:5" s="9" customFormat="1" ht="31.5" x14ac:dyDescent="0.45">
      <c r="A108" s="432">
        <v>88</v>
      </c>
      <c r="B108" s="59">
        <v>746</v>
      </c>
      <c r="C108" s="90" t="s">
        <v>2343</v>
      </c>
      <c r="D108" s="432" t="s">
        <v>14</v>
      </c>
      <c r="E108" s="435">
        <v>0.78300000000000003</v>
      </c>
    </row>
    <row r="109" spans="1:5" s="9" customFormat="1" ht="31.5" x14ac:dyDescent="0.45">
      <c r="A109" s="432">
        <v>89</v>
      </c>
      <c r="B109" s="59">
        <v>747</v>
      </c>
      <c r="C109" s="90" t="s">
        <v>2344</v>
      </c>
      <c r="D109" s="432" t="s">
        <v>14</v>
      </c>
      <c r="E109" s="435">
        <v>0.81699999999999995</v>
      </c>
    </row>
    <row r="110" spans="1:5" s="9" customFormat="1" ht="31.5" x14ac:dyDescent="0.45">
      <c r="A110" s="432">
        <v>90</v>
      </c>
      <c r="B110" s="59">
        <v>750</v>
      </c>
      <c r="C110" s="90" t="s">
        <v>2345</v>
      </c>
      <c r="D110" s="432" t="s">
        <v>14</v>
      </c>
      <c r="E110" s="435">
        <v>4.18</v>
      </c>
    </row>
    <row r="111" spans="1:5" s="9" customFormat="1" ht="31.5" x14ac:dyDescent="0.45">
      <c r="A111" s="432">
        <v>91</v>
      </c>
      <c r="B111" s="59">
        <v>751</v>
      </c>
      <c r="C111" s="90" t="s">
        <v>2346</v>
      </c>
      <c r="D111" s="432" t="s">
        <v>14</v>
      </c>
      <c r="E111" s="435">
        <v>0.80400000000000005</v>
      </c>
    </row>
    <row r="112" spans="1:5" s="9" customFormat="1" ht="31.5" x14ac:dyDescent="0.45">
      <c r="A112" s="432">
        <v>92</v>
      </c>
      <c r="B112" s="59">
        <v>752</v>
      </c>
      <c r="C112" s="90" t="s">
        <v>2347</v>
      </c>
      <c r="D112" s="432" t="s">
        <v>14</v>
      </c>
      <c r="E112" s="435">
        <v>0.35699999999999998</v>
      </c>
    </row>
    <row r="113" spans="1:5" s="9" customFormat="1" ht="31.5" x14ac:dyDescent="0.45">
      <c r="A113" s="432">
        <v>93</v>
      </c>
      <c r="B113" s="59">
        <v>753</v>
      </c>
      <c r="C113" s="90" t="s">
        <v>2348</v>
      </c>
      <c r="D113" s="432" t="s">
        <v>14</v>
      </c>
      <c r="E113" s="435">
        <v>0.35799999999999998</v>
      </c>
    </row>
    <row r="114" spans="1:5" s="9" customFormat="1" ht="31.5" x14ac:dyDescent="0.45">
      <c r="A114" s="432">
        <v>94</v>
      </c>
      <c r="B114" s="59">
        <v>754</v>
      </c>
      <c r="C114" s="90" t="s">
        <v>2349</v>
      </c>
      <c r="D114" s="432" t="s">
        <v>14</v>
      </c>
      <c r="E114" s="435">
        <v>0.45200000000000001</v>
      </c>
    </row>
    <row r="115" spans="1:5" s="9" customFormat="1" ht="31.5" x14ac:dyDescent="0.45">
      <c r="A115" s="432">
        <v>95</v>
      </c>
      <c r="B115" s="59">
        <v>755</v>
      </c>
      <c r="C115" s="90" t="s">
        <v>2350</v>
      </c>
      <c r="D115" s="432" t="s">
        <v>14</v>
      </c>
      <c r="E115" s="435">
        <v>0.61699999999999999</v>
      </c>
    </row>
    <row r="116" spans="1:5" s="9" customFormat="1" ht="31.5" x14ac:dyDescent="0.45">
      <c r="A116" s="432">
        <v>96</v>
      </c>
      <c r="B116" s="59">
        <v>756</v>
      </c>
      <c r="C116" s="90" t="s">
        <v>2351</v>
      </c>
      <c r="D116" s="432" t="s">
        <v>14</v>
      </c>
      <c r="E116" s="435">
        <v>0.83499999999999996</v>
      </c>
    </row>
    <row r="117" spans="1:5" s="9" customFormat="1" ht="31.5" x14ac:dyDescent="0.45">
      <c r="A117" s="432">
        <v>97</v>
      </c>
      <c r="B117" s="59">
        <v>757</v>
      </c>
      <c r="C117" s="90" t="s">
        <v>2352</v>
      </c>
      <c r="D117" s="432" t="s">
        <v>14</v>
      </c>
      <c r="E117" s="435">
        <v>0.502</v>
      </c>
    </row>
    <row r="118" spans="1:5" s="9" customFormat="1" ht="18" customHeight="1" x14ac:dyDescent="0.45">
      <c r="A118" s="432">
        <v>98</v>
      </c>
      <c r="B118" s="59">
        <v>758</v>
      </c>
      <c r="C118" s="90" t="s">
        <v>2353</v>
      </c>
      <c r="D118" s="432" t="s">
        <v>14</v>
      </c>
      <c r="E118" s="435">
        <v>0.92200000000000004</v>
      </c>
    </row>
    <row r="119" spans="1:5" s="9" customFormat="1" ht="18" customHeight="1" x14ac:dyDescent="0.45">
      <c r="A119" s="432">
        <v>99</v>
      </c>
      <c r="B119" s="59">
        <v>761</v>
      </c>
      <c r="C119" s="90" t="s">
        <v>2354</v>
      </c>
      <c r="D119" s="432" t="s">
        <v>14</v>
      </c>
      <c r="E119" s="435">
        <v>7.9000000000000001E-2</v>
      </c>
    </row>
    <row r="120" spans="1:5" s="9" customFormat="1" ht="18" customHeight="1" x14ac:dyDescent="0.45">
      <c r="A120" s="432">
        <v>100</v>
      </c>
      <c r="B120" s="59">
        <v>764</v>
      </c>
      <c r="C120" s="90" t="s">
        <v>2355</v>
      </c>
      <c r="D120" s="432" t="s">
        <v>14</v>
      </c>
      <c r="E120" s="435">
        <v>0.32200000000000001</v>
      </c>
    </row>
    <row r="121" spans="1:5" s="9" customFormat="1" ht="31.5" x14ac:dyDescent="0.45">
      <c r="A121" s="432">
        <v>101</v>
      </c>
      <c r="B121" s="59">
        <v>765</v>
      </c>
      <c r="C121" s="90" t="s">
        <v>2356</v>
      </c>
      <c r="D121" s="432" t="s">
        <v>14</v>
      </c>
      <c r="E121" s="435">
        <v>0.47099999999999997</v>
      </c>
    </row>
    <row r="122" spans="1:5" s="9" customFormat="1" ht="31.5" x14ac:dyDescent="0.45">
      <c r="A122" s="432">
        <v>102</v>
      </c>
      <c r="B122" s="59">
        <v>766</v>
      </c>
      <c r="C122" s="90" t="s">
        <v>2357</v>
      </c>
      <c r="D122" s="432" t="s">
        <v>14</v>
      </c>
      <c r="E122" s="435">
        <v>0.13700000000000001</v>
      </c>
    </row>
    <row r="123" spans="1:5" s="9" customFormat="1" ht="15.75" x14ac:dyDescent="0.45">
      <c r="A123" s="432">
        <v>103</v>
      </c>
      <c r="B123" s="59">
        <v>767</v>
      </c>
      <c r="C123" s="90" t="s">
        <v>2358</v>
      </c>
      <c r="D123" s="432" t="s">
        <v>14</v>
      </c>
      <c r="E123" s="435">
        <v>9.7000000000000003E-2</v>
      </c>
    </row>
    <row r="124" spans="1:5" s="9" customFormat="1" ht="31.5" x14ac:dyDescent="0.45">
      <c r="A124" s="432">
        <v>104</v>
      </c>
      <c r="B124" s="59">
        <v>768</v>
      </c>
      <c r="C124" s="90" t="s">
        <v>2359</v>
      </c>
      <c r="D124" s="432" t="s">
        <v>14</v>
      </c>
      <c r="E124" s="435">
        <v>0.11899999999999999</v>
      </c>
    </row>
    <row r="125" spans="1:5" s="9" customFormat="1" ht="31.5" x14ac:dyDescent="0.45">
      <c r="A125" s="432">
        <v>105</v>
      </c>
      <c r="B125" s="59">
        <v>769</v>
      </c>
      <c r="C125" s="90" t="s">
        <v>2360</v>
      </c>
      <c r="D125" s="432" t="s">
        <v>14</v>
      </c>
      <c r="E125" s="435">
        <v>0.20499999999999999</v>
      </c>
    </row>
    <row r="126" spans="1:5" s="9" customFormat="1" ht="31.5" x14ac:dyDescent="0.45">
      <c r="A126" s="432">
        <v>106</v>
      </c>
      <c r="B126" s="59">
        <v>770</v>
      </c>
      <c r="C126" s="90" t="s">
        <v>2361</v>
      </c>
      <c r="D126" s="432" t="s">
        <v>14</v>
      </c>
      <c r="E126" s="435">
        <v>7.5999999999999998E-2</v>
      </c>
    </row>
    <row r="127" spans="1:5" s="9" customFormat="1" ht="31.5" x14ac:dyDescent="0.45">
      <c r="A127" s="432">
        <v>107</v>
      </c>
      <c r="B127" s="59">
        <v>771</v>
      </c>
      <c r="C127" s="90" t="s">
        <v>2362</v>
      </c>
      <c r="D127" s="432" t="s">
        <v>14</v>
      </c>
      <c r="E127" s="435">
        <v>1.0129999999999999</v>
      </c>
    </row>
    <row r="128" spans="1:5" s="9" customFormat="1" ht="31.5" x14ac:dyDescent="0.45">
      <c r="A128" s="432">
        <v>108</v>
      </c>
      <c r="B128" s="59">
        <v>773</v>
      </c>
      <c r="C128" s="90" t="s">
        <v>2363</v>
      </c>
      <c r="D128" s="432" t="s">
        <v>14</v>
      </c>
      <c r="E128" s="435">
        <v>0.48299999999999998</v>
      </c>
    </row>
    <row r="129" spans="1:5" s="9" customFormat="1" ht="31.5" x14ac:dyDescent="0.45">
      <c r="A129" s="432">
        <v>109</v>
      </c>
      <c r="B129" s="59">
        <v>774</v>
      </c>
      <c r="C129" s="90" t="s">
        <v>2364</v>
      </c>
      <c r="D129" s="432" t="s">
        <v>14</v>
      </c>
      <c r="E129" s="435">
        <v>0.36199999999999999</v>
      </c>
    </row>
    <row r="130" spans="1:5" s="9" customFormat="1" x14ac:dyDescent="0.25">
      <c r="A130" s="579">
        <v>110</v>
      </c>
      <c r="B130" s="579">
        <v>775</v>
      </c>
      <c r="C130" s="707" t="s">
        <v>2365</v>
      </c>
      <c r="D130" s="579" t="s">
        <v>14</v>
      </c>
      <c r="E130" s="663">
        <v>1.288</v>
      </c>
    </row>
    <row r="131" spans="1:5" s="9" customFormat="1" x14ac:dyDescent="0.25">
      <c r="A131" s="580"/>
      <c r="B131" s="580"/>
      <c r="C131" s="708"/>
      <c r="D131" s="580"/>
      <c r="E131" s="664"/>
    </row>
    <row r="132" spans="1:5" s="9" customFormat="1" ht="31.5" x14ac:dyDescent="0.45">
      <c r="A132" s="59">
        <v>111</v>
      </c>
      <c r="B132" s="59">
        <v>776</v>
      </c>
      <c r="C132" s="90" t="s">
        <v>2366</v>
      </c>
      <c r="D132" s="432" t="s">
        <v>14</v>
      </c>
      <c r="E132" s="435">
        <v>3.738</v>
      </c>
    </row>
    <row r="133" spans="1:5" s="9" customFormat="1" ht="31.5" x14ac:dyDescent="0.45">
      <c r="A133" s="59">
        <v>112</v>
      </c>
      <c r="B133" s="59">
        <v>777</v>
      </c>
      <c r="C133" s="90" t="s">
        <v>2367</v>
      </c>
      <c r="D133" s="432" t="s">
        <v>14</v>
      </c>
      <c r="E133" s="435">
        <v>0.35199999999999998</v>
      </c>
    </row>
    <row r="134" spans="1:5" s="9" customFormat="1" ht="31.5" x14ac:dyDescent="0.45">
      <c r="A134" s="59">
        <v>113</v>
      </c>
      <c r="B134" s="59">
        <v>2907</v>
      </c>
      <c r="C134" s="90" t="s">
        <v>2368</v>
      </c>
      <c r="D134" s="432" t="s">
        <v>14</v>
      </c>
      <c r="E134" s="435">
        <v>0.108</v>
      </c>
    </row>
    <row r="135" spans="1:5" s="9" customFormat="1" x14ac:dyDescent="0.25">
      <c r="A135" s="579">
        <v>114</v>
      </c>
      <c r="B135" s="579">
        <v>2908</v>
      </c>
      <c r="C135" s="707" t="s">
        <v>2369</v>
      </c>
      <c r="D135" s="579" t="s">
        <v>14</v>
      </c>
      <c r="E135" s="663">
        <v>5.0999999999999997E-2</v>
      </c>
    </row>
    <row r="136" spans="1:5" s="9" customFormat="1" x14ac:dyDescent="0.25">
      <c r="A136" s="580"/>
      <c r="B136" s="580"/>
      <c r="C136" s="708"/>
      <c r="D136" s="580"/>
      <c r="E136" s="664"/>
    </row>
    <row r="137" spans="1:5" s="9" customFormat="1" ht="31.5" x14ac:dyDescent="0.45">
      <c r="A137" s="59">
        <v>115</v>
      </c>
      <c r="B137" s="59">
        <v>2909</v>
      </c>
      <c r="C137" s="90" t="s">
        <v>2370</v>
      </c>
      <c r="D137" s="432" t="s">
        <v>14</v>
      </c>
      <c r="E137" s="435">
        <v>7.9000000000000001E-2</v>
      </c>
    </row>
    <row r="138" spans="1:5" s="9" customFormat="1" ht="31.5" x14ac:dyDescent="0.45">
      <c r="A138" s="59">
        <v>116</v>
      </c>
      <c r="B138" s="59">
        <v>2910</v>
      </c>
      <c r="C138" s="90" t="s">
        <v>2371</v>
      </c>
      <c r="D138" s="432" t="s">
        <v>14</v>
      </c>
      <c r="E138" s="435">
        <v>0.223</v>
      </c>
    </row>
    <row r="139" spans="1:5" s="9" customFormat="1" ht="31.5" x14ac:dyDescent="0.45">
      <c r="A139" s="59">
        <v>117</v>
      </c>
      <c r="B139" s="59">
        <v>2911</v>
      </c>
      <c r="C139" s="90" t="s">
        <v>2372</v>
      </c>
      <c r="D139" s="432" t="s">
        <v>14</v>
      </c>
      <c r="E139" s="435">
        <v>0.09</v>
      </c>
    </row>
    <row r="140" spans="1:5" s="9" customFormat="1" ht="31.5" x14ac:dyDescent="0.45">
      <c r="A140" s="432">
        <v>118</v>
      </c>
      <c r="B140" s="59">
        <v>2912</v>
      </c>
      <c r="C140" s="90" t="s">
        <v>2373</v>
      </c>
      <c r="D140" s="432" t="s">
        <v>14</v>
      </c>
      <c r="E140" s="435">
        <v>1.3779999999999999</v>
      </c>
    </row>
    <row r="141" spans="1:5" s="9" customFormat="1" ht="31.5" x14ac:dyDescent="0.45">
      <c r="A141" s="432">
        <v>119</v>
      </c>
      <c r="B141" s="59">
        <v>2913</v>
      </c>
      <c r="C141" s="90" t="s">
        <v>2374</v>
      </c>
      <c r="D141" s="432" t="s">
        <v>14</v>
      </c>
      <c r="E141" s="435">
        <v>0.192</v>
      </c>
    </row>
    <row r="142" spans="1:5" s="9" customFormat="1" ht="31.5" x14ac:dyDescent="0.45">
      <c r="A142" s="432">
        <v>120</v>
      </c>
      <c r="B142" s="59">
        <v>2914</v>
      </c>
      <c r="C142" s="90" t="s">
        <v>2375</v>
      </c>
      <c r="D142" s="432" t="s">
        <v>14</v>
      </c>
      <c r="E142" s="435">
        <v>0.24</v>
      </c>
    </row>
    <row r="143" spans="1:5" s="9" customFormat="1" ht="31.5" x14ac:dyDescent="0.45">
      <c r="A143" s="432">
        <v>121</v>
      </c>
      <c r="B143" s="59">
        <v>2915</v>
      </c>
      <c r="C143" s="90" t="s">
        <v>2376</v>
      </c>
      <c r="D143" s="432" t="s">
        <v>14</v>
      </c>
      <c r="E143" s="435">
        <v>0.17100000000000001</v>
      </c>
    </row>
    <row r="144" spans="1:5" s="9" customFormat="1" ht="31.5" x14ac:dyDescent="0.45">
      <c r="A144" s="432">
        <v>122</v>
      </c>
      <c r="B144" s="59">
        <v>2916</v>
      </c>
      <c r="C144" s="90" t="s">
        <v>2377</v>
      </c>
      <c r="D144" s="432" t="s">
        <v>14</v>
      </c>
      <c r="E144" s="435">
        <v>0.215</v>
      </c>
    </row>
    <row r="145" spans="1:8" s="9" customFormat="1" ht="18.75" customHeight="1" x14ac:dyDescent="0.45">
      <c r="A145" s="432">
        <v>123</v>
      </c>
      <c r="B145" s="59">
        <v>2917</v>
      </c>
      <c r="C145" s="90" t="s">
        <v>2378</v>
      </c>
      <c r="D145" s="432" t="s">
        <v>14</v>
      </c>
      <c r="E145" s="435">
        <v>0.28899999999999998</v>
      </c>
      <c r="F145" s="361">
        <f>SUM(E20:E145)</f>
        <v>73.429999999999993</v>
      </c>
    </row>
    <row r="146" spans="1:8" s="9" customFormat="1" ht="18.75" customHeight="1" x14ac:dyDescent="0.45">
      <c r="A146" s="432"/>
      <c r="B146" s="432"/>
      <c r="C146" s="90"/>
      <c r="D146" s="80" t="s">
        <v>107</v>
      </c>
      <c r="E146" s="74">
        <f>SUM(E20:E145)</f>
        <v>73.429999999999993</v>
      </c>
      <c r="F146" s="361"/>
    </row>
    <row r="147" spans="1:8" s="9" customFormat="1" ht="18.75" customHeight="1" x14ac:dyDescent="0.45">
      <c r="A147" s="573" t="s">
        <v>3088</v>
      </c>
      <c r="B147" s="574"/>
      <c r="C147" s="574"/>
      <c r="D147" s="574"/>
      <c r="E147" s="575"/>
      <c r="F147" s="361"/>
    </row>
    <row r="148" spans="1:8" s="9" customFormat="1" ht="18.75" customHeight="1" x14ac:dyDescent="0.45">
      <c r="A148" s="432">
        <v>124</v>
      </c>
      <c r="B148" s="59">
        <v>642</v>
      </c>
      <c r="C148" s="90" t="s">
        <v>2379</v>
      </c>
      <c r="D148" s="432" t="s">
        <v>83</v>
      </c>
      <c r="E148" s="435">
        <v>2.9279999999999999</v>
      </c>
    </row>
    <row r="149" spans="1:8" s="9" customFormat="1" ht="18.75" customHeight="1" x14ac:dyDescent="0.45">
      <c r="A149" s="432">
        <v>125</v>
      </c>
      <c r="B149" s="59">
        <v>643</v>
      </c>
      <c r="C149" s="90" t="s">
        <v>2380</v>
      </c>
      <c r="D149" s="432" t="s">
        <v>83</v>
      </c>
      <c r="E149" s="435">
        <v>1.0029999999999999</v>
      </c>
    </row>
    <row r="150" spans="1:8" s="9" customFormat="1" ht="31.5" x14ac:dyDescent="0.45">
      <c r="A150" s="59">
        <v>129</v>
      </c>
      <c r="B150" s="59">
        <v>674</v>
      </c>
      <c r="C150" s="90" t="s">
        <v>2381</v>
      </c>
      <c r="D150" s="432" t="s">
        <v>83</v>
      </c>
      <c r="E150" s="435">
        <v>4.21</v>
      </c>
    </row>
    <row r="151" spans="1:8" s="9" customFormat="1" ht="19.149999999999999" customHeight="1" x14ac:dyDescent="0.45">
      <c r="A151" s="59">
        <v>130</v>
      </c>
      <c r="B151" s="59">
        <v>675</v>
      </c>
      <c r="C151" s="90" t="s">
        <v>2382</v>
      </c>
      <c r="D151" s="432" t="s">
        <v>83</v>
      </c>
      <c r="E151" s="435">
        <v>1.3620000000000001</v>
      </c>
    </row>
    <row r="152" spans="1:8" s="9" customFormat="1" ht="19.149999999999999" customHeight="1" x14ac:dyDescent="0.45">
      <c r="A152" s="323">
        <v>131</v>
      </c>
      <c r="B152" s="323">
        <v>748</v>
      </c>
      <c r="C152" s="90" t="s">
        <v>2385</v>
      </c>
      <c r="D152" s="432" t="s">
        <v>83</v>
      </c>
      <c r="E152" s="507">
        <v>17.587</v>
      </c>
    </row>
    <row r="153" spans="1:8" s="333" customFormat="1" ht="31.5" x14ac:dyDescent="0.45">
      <c r="A153" s="329">
        <v>132</v>
      </c>
      <c r="B153" s="346">
        <v>778</v>
      </c>
      <c r="C153" s="347" t="s">
        <v>2389</v>
      </c>
      <c r="D153" s="329" t="s">
        <v>83</v>
      </c>
      <c r="E153" s="508">
        <v>33.450000000000003</v>
      </c>
    </row>
    <row r="154" spans="1:8" s="9" customFormat="1" ht="31.5" x14ac:dyDescent="0.45">
      <c r="A154" s="323">
        <v>133</v>
      </c>
      <c r="B154" s="323">
        <v>2782</v>
      </c>
      <c r="C154" s="90" t="s">
        <v>2390</v>
      </c>
      <c r="D154" s="432" t="s">
        <v>83</v>
      </c>
      <c r="E154" s="509">
        <v>21.344999999999999</v>
      </c>
    </row>
    <row r="155" spans="1:8" s="9" customFormat="1" ht="15.75" x14ac:dyDescent="0.45">
      <c r="A155" s="432"/>
      <c r="B155" s="432"/>
      <c r="C155" s="90"/>
      <c r="D155" s="80" t="s">
        <v>107</v>
      </c>
      <c r="E155" s="469">
        <f>SUM(E148:E154)</f>
        <v>81.885000000000005</v>
      </c>
      <c r="F155" s="349"/>
    </row>
    <row r="156" spans="1:8" s="9" customFormat="1" ht="15.75" x14ac:dyDescent="0.45">
      <c r="A156" s="573" t="s">
        <v>3085</v>
      </c>
      <c r="B156" s="574"/>
      <c r="C156" s="574"/>
      <c r="D156" s="574"/>
      <c r="E156" s="575"/>
      <c r="F156" s="349"/>
    </row>
    <row r="157" spans="1:8" s="9" customFormat="1" ht="31.5" x14ac:dyDescent="0.45">
      <c r="A157" s="323">
        <v>134</v>
      </c>
      <c r="B157" s="323">
        <v>640</v>
      </c>
      <c r="C157" s="90" t="s">
        <v>1075</v>
      </c>
      <c r="D157" s="323" t="s">
        <v>5</v>
      </c>
      <c r="E157" s="470">
        <v>14.96</v>
      </c>
      <c r="F157" s="350">
        <v>15.11</v>
      </c>
    </row>
    <row r="158" spans="1:8" s="9" customFormat="1" ht="15.75" x14ac:dyDescent="0.45">
      <c r="A158" s="323"/>
      <c r="B158" s="323"/>
      <c r="C158" s="565" t="s">
        <v>12</v>
      </c>
      <c r="D158" s="565"/>
      <c r="E158" s="74">
        <f>E157</f>
        <v>14.96</v>
      </c>
      <c r="F158" s="361"/>
    </row>
    <row r="159" spans="1:8" s="9" customFormat="1" ht="15.75" x14ac:dyDescent="0.45">
      <c r="A159" s="432"/>
      <c r="B159" s="432"/>
      <c r="C159" s="552" t="s">
        <v>3070</v>
      </c>
      <c r="D159" s="554"/>
      <c r="E159" s="74">
        <f>E13+E18+E146+E155+E158</f>
        <v>281.44</v>
      </c>
      <c r="F159" s="361"/>
    </row>
    <row r="160" spans="1:8" s="9" customFormat="1" ht="15.75" x14ac:dyDescent="0.45">
      <c r="A160" s="607" t="s">
        <v>278</v>
      </c>
      <c r="B160" s="607"/>
      <c r="C160" s="607"/>
      <c r="D160" s="607"/>
      <c r="E160" s="607"/>
      <c r="H160" s="9">
        <f>24.4+19.95</f>
        <v>44.349999999999994</v>
      </c>
    </row>
    <row r="161" spans="1:5" s="516" customFormat="1" ht="19.149999999999999" customHeight="1" x14ac:dyDescent="0.45">
      <c r="A161" s="63">
        <v>1</v>
      </c>
      <c r="B161" s="63"/>
      <c r="C161" s="41" t="s">
        <v>2391</v>
      </c>
      <c r="D161" s="515" t="s">
        <v>14</v>
      </c>
      <c r="E161" s="489">
        <v>0.15</v>
      </c>
    </row>
    <row r="162" spans="1:5" s="516" customFormat="1" ht="19.149999999999999" customHeight="1" x14ac:dyDescent="0.45">
      <c r="A162" s="63">
        <v>2</v>
      </c>
      <c r="B162" s="63"/>
      <c r="C162" s="41" t="s">
        <v>2392</v>
      </c>
      <c r="D162" s="515" t="s">
        <v>14</v>
      </c>
      <c r="E162" s="489">
        <v>0.24</v>
      </c>
    </row>
    <row r="163" spans="1:5" s="516" customFormat="1" ht="19.149999999999999" customHeight="1" x14ac:dyDescent="0.45">
      <c r="A163" s="63">
        <v>3</v>
      </c>
      <c r="B163" s="63"/>
      <c r="C163" s="41" t="s">
        <v>2393</v>
      </c>
      <c r="D163" s="515" t="s">
        <v>14</v>
      </c>
      <c r="E163" s="489">
        <v>0.28799999999999998</v>
      </c>
    </row>
    <row r="164" spans="1:5" s="516" customFormat="1" ht="19.149999999999999" customHeight="1" x14ac:dyDescent="0.45">
      <c r="A164" s="63">
        <v>4</v>
      </c>
      <c r="B164" s="63"/>
      <c r="C164" s="41" t="s">
        <v>2394</v>
      </c>
      <c r="D164" s="515" t="s">
        <v>14</v>
      </c>
      <c r="E164" s="489">
        <v>8.5999999999999993E-2</v>
      </c>
    </row>
    <row r="165" spans="1:5" s="516" customFormat="1" ht="19.149999999999999" customHeight="1" x14ac:dyDescent="0.45">
      <c r="A165" s="63">
        <v>5</v>
      </c>
      <c r="B165" s="63"/>
      <c r="C165" s="41" t="s">
        <v>2395</v>
      </c>
      <c r="D165" s="515" t="s">
        <v>14</v>
      </c>
      <c r="E165" s="489">
        <v>0.14599999999999999</v>
      </c>
    </row>
    <row r="166" spans="1:5" s="516" customFormat="1" ht="19.149999999999999" customHeight="1" x14ac:dyDescent="0.45">
      <c r="A166" s="63">
        <v>6</v>
      </c>
      <c r="B166" s="63"/>
      <c r="C166" s="41" t="s">
        <v>2396</v>
      </c>
      <c r="D166" s="515" t="s">
        <v>14</v>
      </c>
      <c r="E166" s="489">
        <v>5.8999999999999997E-2</v>
      </c>
    </row>
    <row r="167" spans="1:5" s="516" customFormat="1" ht="31.5" x14ac:dyDescent="0.45">
      <c r="A167" s="63">
        <v>7</v>
      </c>
      <c r="B167" s="63"/>
      <c r="C167" s="41" t="s">
        <v>2397</v>
      </c>
      <c r="D167" s="515" t="s">
        <v>14</v>
      </c>
      <c r="E167" s="489">
        <v>0.5</v>
      </c>
    </row>
    <row r="168" spans="1:5" s="516" customFormat="1" ht="19.5" customHeight="1" x14ac:dyDescent="0.45">
      <c r="A168" s="63">
        <v>8</v>
      </c>
      <c r="B168" s="63"/>
      <c r="C168" s="41" t="s">
        <v>2398</v>
      </c>
      <c r="D168" s="515" t="s">
        <v>14</v>
      </c>
      <c r="E168" s="489">
        <v>0.53</v>
      </c>
    </row>
    <row r="169" spans="1:5" s="516" customFormat="1" ht="19.5" customHeight="1" x14ac:dyDescent="0.45">
      <c r="A169" s="63">
        <v>9</v>
      </c>
      <c r="B169" s="63"/>
      <c r="C169" s="41" t="s">
        <v>2399</v>
      </c>
      <c r="D169" s="515" t="s">
        <v>14</v>
      </c>
      <c r="E169" s="489">
        <v>0.23</v>
      </c>
    </row>
    <row r="170" spans="1:5" s="516" customFormat="1" ht="19.5" customHeight="1" x14ac:dyDescent="0.45">
      <c r="A170" s="63">
        <v>10</v>
      </c>
      <c r="B170" s="63"/>
      <c r="C170" s="41" t="s">
        <v>2400</v>
      </c>
      <c r="D170" s="515" t="s">
        <v>14</v>
      </c>
      <c r="E170" s="489">
        <v>1.2</v>
      </c>
    </row>
    <row r="171" spans="1:5" s="516" customFormat="1" ht="19.5" customHeight="1" x14ac:dyDescent="0.45">
      <c r="A171" s="63">
        <v>11</v>
      </c>
      <c r="B171" s="63"/>
      <c r="C171" s="41" t="s">
        <v>2401</v>
      </c>
      <c r="D171" s="515" t="s">
        <v>14</v>
      </c>
      <c r="E171" s="489">
        <v>0.5</v>
      </c>
    </row>
    <row r="172" spans="1:5" s="516" customFormat="1" ht="19.5" customHeight="1" x14ac:dyDescent="0.45">
      <c r="A172" s="63">
        <v>12</v>
      </c>
      <c r="B172" s="63"/>
      <c r="C172" s="41" t="s">
        <v>2402</v>
      </c>
      <c r="D172" s="515" t="s">
        <v>14</v>
      </c>
      <c r="E172" s="489">
        <v>1</v>
      </c>
    </row>
    <row r="173" spans="1:5" s="516" customFormat="1" ht="19.5" customHeight="1" x14ac:dyDescent="0.45">
      <c r="A173" s="63">
        <v>13</v>
      </c>
      <c r="B173" s="63"/>
      <c r="C173" s="41" t="s">
        <v>2403</v>
      </c>
      <c r="D173" s="515" t="s">
        <v>14</v>
      </c>
      <c r="E173" s="489">
        <v>4.7</v>
      </c>
    </row>
    <row r="174" spans="1:5" s="516" customFormat="1" ht="15.75" x14ac:dyDescent="0.45">
      <c r="A174" s="63">
        <v>14</v>
      </c>
      <c r="B174" s="63"/>
      <c r="C174" s="41" t="s">
        <v>2404</v>
      </c>
      <c r="D174" s="515" t="s">
        <v>14</v>
      </c>
      <c r="E174" s="489">
        <v>0.75</v>
      </c>
    </row>
    <row r="175" spans="1:5" s="516" customFormat="1" ht="31.5" x14ac:dyDescent="0.45">
      <c r="A175" s="63">
        <v>15</v>
      </c>
      <c r="B175" s="63"/>
      <c r="C175" s="41" t="s">
        <v>2405</v>
      </c>
      <c r="D175" s="515" t="s">
        <v>14</v>
      </c>
      <c r="E175" s="489">
        <v>0.7</v>
      </c>
    </row>
    <row r="176" spans="1:5" s="516" customFormat="1" ht="15.75" x14ac:dyDescent="0.45">
      <c r="A176" s="63">
        <v>16</v>
      </c>
      <c r="B176" s="63"/>
      <c r="C176" s="41" t="s">
        <v>2406</v>
      </c>
      <c r="D176" s="515" t="s">
        <v>14</v>
      </c>
      <c r="E176" s="489">
        <v>0.8</v>
      </c>
    </row>
    <row r="177" spans="1:5" s="516" customFormat="1" ht="31.5" x14ac:dyDescent="0.45">
      <c r="A177" s="63">
        <v>17</v>
      </c>
      <c r="B177" s="63"/>
      <c r="C177" s="41" t="s">
        <v>2407</v>
      </c>
      <c r="D177" s="515" t="s">
        <v>14</v>
      </c>
      <c r="E177" s="489">
        <v>0.3</v>
      </c>
    </row>
    <row r="178" spans="1:5" s="516" customFormat="1" ht="31.5" x14ac:dyDescent="0.45">
      <c r="A178" s="63">
        <v>18</v>
      </c>
      <c r="B178" s="63"/>
      <c r="C178" s="41" t="s">
        <v>2408</v>
      </c>
      <c r="D178" s="515" t="s">
        <v>14</v>
      </c>
      <c r="E178" s="489">
        <v>1</v>
      </c>
    </row>
    <row r="179" spans="1:5" s="516" customFormat="1" ht="18.75" customHeight="1" x14ac:dyDescent="0.45">
      <c r="A179" s="63">
        <v>19</v>
      </c>
      <c r="B179" s="63"/>
      <c r="C179" s="41" t="s">
        <v>2409</v>
      </c>
      <c r="D179" s="515" t="s">
        <v>14</v>
      </c>
      <c r="E179" s="489">
        <v>0.63300000000000001</v>
      </c>
    </row>
    <row r="180" spans="1:5" s="516" customFormat="1" ht="18.75" customHeight="1" x14ac:dyDescent="0.45">
      <c r="A180" s="63">
        <v>20</v>
      </c>
      <c r="B180" s="63"/>
      <c r="C180" s="41" t="s">
        <v>2410</v>
      </c>
      <c r="D180" s="515" t="s">
        <v>14</v>
      </c>
      <c r="E180" s="489">
        <v>1.1399999999999999</v>
      </c>
    </row>
    <row r="181" spans="1:5" s="516" customFormat="1" ht="18.75" customHeight="1" x14ac:dyDescent="0.45">
      <c r="A181" s="63">
        <v>21</v>
      </c>
      <c r="B181" s="63"/>
      <c r="C181" s="517" t="s">
        <v>2411</v>
      </c>
      <c r="D181" s="515" t="s">
        <v>14</v>
      </c>
      <c r="E181" s="273">
        <v>0.1</v>
      </c>
    </row>
    <row r="182" spans="1:5" s="516" customFormat="1" ht="18.75" customHeight="1" x14ac:dyDescent="0.45">
      <c r="A182" s="63">
        <v>22</v>
      </c>
      <c r="B182" s="63"/>
      <c r="C182" s="41" t="s">
        <v>2412</v>
      </c>
      <c r="D182" s="515" t="s">
        <v>14</v>
      </c>
      <c r="E182" s="273">
        <v>0.25</v>
      </c>
    </row>
    <row r="183" spans="1:5" s="516" customFormat="1" ht="18.75" customHeight="1" x14ac:dyDescent="0.45">
      <c r="A183" s="63">
        <v>23</v>
      </c>
      <c r="B183" s="63"/>
      <c r="C183" s="517" t="s">
        <v>2413</v>
      </c>
      <c r="D183" s="515" t="s">
        <v>14</v>
      </c>
      <c r="E183" s="273">
        <v>3</v>
      </c>
    </row>
    <row r="184" spans="1:5" s="9" customFormat="1" ht="15.75" x14ac:dyDescent="0.45">
      <c r="A184" s="323"/>
      <c r="B184" s="323"/>
      <c r="C184" s="709" t="s">
        <v>12</v>
      </c>
      <c r="D184" s="709"/>
      <c r="E184" s="471">
        <f>SUM(E161:E183)</f>
        <v>18.302</v>
      </c>
    </row>
    <row r="185" spans="1:5" s="9" customFormat="1" ht="15.75" x14ac:dyDescent="0.45">
      <c r="A185" s="323"/>
      <c r="B185" s="323"/>
      <c r="C185" s="709" t="s">
        <v>1073</v>
      </c>
      <c r="D185" s="709"/>
      <c r="E185" s="471">
        <f>E159+E184</f>
        <v>299.74200000000002</v>
      </c>
    </row>
    <row r="186" spans="1:5" ht="15.75" x14ac:dyDescent="0.5">
      <c r="A186" s="54"/>
      <c r="B186" s="54"/>
      <c r="C186" s="54"/>
      <c r="D186" s="54"/>
      <c r="E186" s="54"/>
    </row>
    <row r="187" spans="1:5" ht="15.75" x14ac:dyDescent="0.45">
      <c r="A187" s="607" t="s">
        <v>3046</v>
      </c>
      <c r="B187" s="607"/>
      <c r="C187" s="607"/>
      <c r="D187" s="607"/>
      <c r="E187" s="607"/>
    </row>
    <row r="188" spans="1:5" s="9" customFormat="1" ht="19.149999999999999" customHeight="1" x14ac:dyDescent="0.45">
      <c r="A188" s="323">
        <v>1</v>
      </c>
      <c r="B188" s="323">
        <v>686</v>
      </c>
      <c r="C188" s="90" t="s">
        <v>2383</v>
      </c>
      <c r="D188" s="323" t="s">
        <v>83</v>
      </c>
      <c r="E188" s="435">
        <v>17.908999999999999</v>
      </c>
    </row>
    <row r="189" spans="1:5" s="9" customFormat="1" ht="19.149999999999999" customHeight="1" x14ac:dyDescent="0.45">
      <c r="A189" s="323">
        <v>2</v>
      </c>
      <c r="B189" s="323">
        <v>760</v>
      </c>
      <c r="C189" s="90" t="s">
        <v>2387</v>
      </c>
      <c r="D189" s="323" t="s">
        <v>83</v>
      </c>
      <c r="E189" s="435">
        <v>3.6760000000000002</v>
      </c>
    </row>
    <row r="190" spans="1:5" s="257" customFormat="1" ht="31.5" x14ac:dyDescent="0.45">
      <c r="A190" s="329">
        <v>3</v>
      </c>
      <c r="B190" s="329">
        <v>778</v>
      </c>
      <c r="C190" s="347" t="s">
        <v>2389</v>
      </c>
      <c r="D190" s="329" t="s">
        <v>83</v>
      </c>
      <c r="E190" s="330">
        <v>12.8</v>
      </c>
    </row>
    <row r="191" spans="1:5" s="9" customFormat="1" ht="31.5" x14ac:dyDescent="0.45">
      <c r="A191" s="59" t="s">
        <v>3067</v>
      </c>
      <c r="B191" s="59">
        <v>749</v>
      </c>
      <c r="C191" s="90" t="s">
        <v>2386</v>
      </c>
      <c r="D191" s="59" t="s">
        <v>83</v>
      </c>
      <c r="E191" s="435">
        <v>39.545999999999999</v>
      </c>
    </row>
    <row r="192" spans="1:5" s="9" customFormat="1" ht="19.149999999999999" customHeight="1" x14ac:dyDescent="0.45">
      <c r="A192" s="59">
        <v>6</v>
      </c>
      <c r="B192" s="59">
        <v>708</v>
      </c>
      <c r="C192" s="90" t="s">
        <v>2384</v>
      </c>
      <c r="D192" s="59" t="s">
        <v>83</v>
      </c>
      <c r="E192" s="435">
        <v>4.2389999999999999</v>
      </c>
    </row>
    <row r="193" spans="1:5" s="9" customFormat="1" ht="19.149999999999999" customHeight="1" x14ac:dyDescent="0.45">
      <c r="A193" s="59">
        <v>7</v>
      </c>
      <c r="B193" s="59">
        <v>772</v>
      </c>
      <c r="C193" s="90" t="s">
        <v>2388</v>
      </c>
      <c r="D193" s="59" t="s">
        <v>83</v>
      </c>
      <c r="E193" s="435">
        <v>6.202</v>
      </c>
    </row>
    <row r="194" spans="1:5" ht="15.75" x14ac:dyDescent="0.5">
      <c r="A194" s="5"/>
      <c r="B194" s="5"/>
      <c r="C194" s="709" t="s">
        <v>12</v>
      </c>
      <c r="D194" s="709"/>
      <c r="E194" s="88">
        <f>SUM(E188:E193)</f>
        <v>84.372000000000014</v>
      </c>
    </row>
  </sheetData>
  <mergeCells count="28">
    <mergeCell ref="A187:E187"/>
    <mergeCell ref="C194:D194"/>
    <mergeCell ref="E92:E93"/>
    <mergeCell ref="A130:A131"/>
    <mergeCell ref="B130:B131"/>
    <mergeCell ref="C184:D184"/>
    <mergeCell ref="C185:D185"/>
    <mergeCell ref="A160:E160"/>
    <mergeCell ref="E135:E136"/>
    <mergeCell ref="A135:A136"/>
    <mergeCell ref="B135:B136"/>
    <mergeCell ref="C135:C136"/>
    <mergeCell ref="D135:D136"/>
    <mergeCell ref="C158:D158"/>
    <mergeCell ref="A147:E147"/>
    <mergeCell ref="C159:D159"/>
    <mergeCell ref="A156:E156"/>
    <mergeCell ref="A1:E1"/>
    <mergeCell ref="E130:E131"/>
    <mergeCell ref="A92:A93"/>
    <mergeCell ref="B92:B93"/>
    <mergeCell ref="C92:C93"/>
    <mergeCell ref="D92:D93"/>
    <mergeCell ref="C130:C131"/>
    <mergeCell ref="D130:D131"/>
    <mergeCell ref="A11:E11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2"/>
  <sheetViews>
    <sheetView view="pageBreakPreview" zoomScale="92" zoomScaleNormal="100" zoomScaleSheetLayoutView="92" workbookViewId="0">
      <pane ySplit="2" topLeftCell="A120" activePane="bottomLeft" state="frozen"/>
      <selection pane="bottomLeft" activeCell="A97" sqref="A97:XFD97"/>
    </sheetView>
  </sheetViews>
  <sheetFormatPr defaultRowHeight="15" x14ac:dyDescent="0.25"/>
  <cols>
    <col min="1" max="1" width="5.28515625" customWidth="1"/>
    <col min="2" max="2" width="7.42578125" customWidth="1"/>
    <col min="3" max="3" width="51.85546875" customWidth="1"/>
    <col min="4" max="4" width="12" customWidth="1"/>
    <col min="5" max="5" width="13.85546875" style="47" customWidth="1"/>
  </cols>
  <sheetData>
    <row r="1" spans="1:7" ht="21" x14ac:dyDescent="0.45">
      <c r="A1" s="676" t="s">
        <v>2655</v>
      </c>
      <c r="B1" s="676"/>
      <c r="C1" s="676"/>
      <c r="D1" s="676"/>
      <c r="E1" s="676"/>
    </row>
    <row r="2" spans="1:7" ht="31.5" x14ac:dyDescent="0.45">
      <c r="A2" s="80" t="s">
        <v>1443</v>
      </c>
      <c r="B2" s="80" t="s">
        <v>99</v>
      </c>
      <c r="C2" s="80" t="s">
        <v>283</v>
      </c>
      <c r="D2" s="80" t="s">
        <v>103</v>
      </c>
      <c r="E2" s="80" t="s">
        <v>2656</v>
      </c>
    </row>
    <row r="3" spans="1:7" ht="18" x14ac:dyDescent="0.55000000000000004">
      <c r="A3" s="430">
        <v>1</v>
      </c>
      <c r="B3" s="440"/>
      <c r="C3" s="440" t="s">
        <v>3084</v>
      </c>
      <c r="D3" s="406"/>
      <c r="E3" s="436"/>
      <c r="F3" s="12"/>
      <c r="G3" s="12"/>
    </row>
    <row r="4" spans="1:7" ht="18" x14ac:dyDescent="0.55000000000000004">
      <c r="A4" s="432">
        <f>A3+1</f>
        <v>2</v>
      </c>
      <c r="B4" s="440"/>
      <c r="C4" s="440" t="s">
        <v>3085</v>
      </c>
      <c r="D4" s="406"/>
      <c r="E4" s="436">
        <f>E13</f>
        <v>12.68</v>
      </c>
      <c r="F4" s="12"/>
      <c r="G4" s="12"/>
    </row>
    <row r="5" spans="1:7" ht="18" x14ac:dyDescent="0.55000000000000004">
      <c r="A5" s="432">
        <f t="shared" ref="A5:A9" si="0">A4+1</f>
        <v>3</v>
      </c>
      <c r="B5" s="90"/>
      <c r="C5" s="90" t="s">
        <v>3086</v>
      </c>
      <c r="D5" s="406"/>
      <c r="E5" s="435"/>
      <c r="F5" s="12"/>
      <c r="G5" s="12"/>
    </row>
    <row r="6" spans="1:7" ht="18" x14ac:dyDescent="0.55000000000000004">
      <c r="A6" s="432">
        <f t="shared" si="0"/>
        <v>4</v>
      </c>
      <c r="B6" s="90"/>
      <c r="C6" s="90" t="s">
        <v>3087</v>
      </c>
      <c r="D6" s="406"/>
      <c r="E6" s="435">
        <f>E18</f>
        <v>118.843</v>
      </c>
      <c r="F6" s="12"/>
      <c r="G6" s="12"/>
    </row>
    <row r="7" spans="1:7" ht="18" x14ac:dyDescent="0.55000000000000004">
      <c r="A7" s="432">
        <f t="shared" si="0"/>
        <v>5</v>
      </c>
      <c r="B7" s="90"/>
      <c r="C7" s="90" t="s">
        <v>3088</v>
      </c>
      <c r="D7" s="406"/>
      <c r="E7" s="435">
        <f>E101</f>
        <v>106.84800000000001</v>
      </c>
      <c r="F7" s="12"/>
      <c r="G7" s="12"/>
    </row>
    <row r="8" spans="1:7" ht="18" x14ac:dyDescent="0.55000000000000004">
      <c r="A8" s="432">
        <f t="shared" si="0"/>
        <v>6</v>
      </c>
      <c r="B8" s="90"/>
      <c r="C8" s="90" t="s">
        <v>377</v>
      </c>
      <c r="D8" s="406"/>
      <c r="E8" s="435"/>
      <c r="F8" s="12"/>
      <c r="G8" s="12"/>
    </row>
    <row r="9" spans="1:7" ht="18" x14ac:dyDescent="0.55000000000000004">
      <c r="A9" s="432">
        <f t="shared" si="0"/>
        <v>7</v>
      </c>
      <c r="B9" s="90"/>
      <c r="C9" s="90" t="s">
        <v>596</v>
      </c>
      <c r="D9" s="406"/>
      <c r="E9" s="435">
        <f>E89</f>
        <v>30.810999999999996</v>
      </c>
      <c r="F9" s="12"/>
      <c r="G9" s="12"/>
    </row>
    <row r="10" spans="1:7" ht="18" x14ac:dyDescent="0.55000000000000004">
      <c r="A10" s="432"/>
      <c r="B10" s="90"/>
      <c r="C10" s="90"/>
      <c r="D10" s="80" t="s">
        <v>107</v>
      </c>
      <c r="E10" s="74">
        <f>SUM(E3:E9)</f>
        <v>269.18200000000002</v>
      </c>
      <c r="F10" s="12"/>
      <c r="G10" s="12"/>
    </row>
    <row r="11" spans="1:7" ht="18" x14ac:dyDescent="0.55000000000000004">
      <c r="A11" s="573" t="s">
        <v>3085</v>
      </c>
      <c r="B11" s="574"/>
      <c r="C11" s="574"/>
      <c r="D11" s="574"/>
      <c r="E11" s="575"/>
      <c r="F11" s="12"/>
      <c r="G11" s="12"/>
    </row>
    <row r="12" spans="1:7" ht="15.75" x14ac:dyDescent="0.5">
      <c r="A12" s="51">
        <v>1</v>
      </c>
      <c r="B12" s="52">
        <v>1135</v>
      </c>
      <c r="C12" s="53" t="s">
        <v>1077</v>
      </c>
      <c r="D12" s="51" t="s">
        <v>5</v>
      </c>
      <c r="E12" s="51">
        <v>12.68</v>
      </c>
      <c r="F12" s="51">
        <v>12.68</v>
      </c>
    </row>
    <row r="13" spans="1:7" ht="15.75" x14ac:dyDescent="0.5">
      <c r="A13" s="149"/>
      <c r="B13" s="450"/>
      <c r="C13" s="423"/>
      <c r="D13" s="149" t="s">
        <v>107</v>
      </c>
      <c r="E13" s="149">
        <f>E12</f>
        <v>12.68</v>
      </c>
      <c r="F13" s="472"/>
    </row>
    <row r="14" spans="1:7" ht="15.75" x14ac:dyDescent="0.5">
      <c r="A14" s="613" t="s">
        <v>3087</v>
      </c>
      <c r="B14" s="614"/>
      <c r="C14" s="614"/>
      <c r="D14" s="614"/>
      <c r="E14" s="615"/>
      <c r="F14" s="472"/>
    </row>
    <row r="15" spans="1:7" ht="31.5" x14ac:dyDescent="0.5">
      <c r="A15" s="43">
        <v>1</v>
      </c>
      <c r="B15" s="43">
        <v>1148</v>
      </c>
      <c r="C15" s="53" t="s">
        <v>2414</v>
      </c>
      <c r="D15" s="43" t="s">
        <v>9</v>
      </c>
      <c r="E15" s="92">
        <v>26.152999999999999</v>
      </c>
    </row>
    <row r="16" spans="1:7" ht="31.5" x14ac:dyDescent="0.5">
      <c r="A16" s="43">
        <v>2</v>
      </c>
      <c r="B16" s="43">
        <v>1149</v>
      </c>
      <c r="C16" s="53" t="s">
        <v>2415</v>
      </c>
      <c r="D16" s="43" t="s">
        <v>9</v>
      </c>
      <c r="E16" s="92">
        <v>28.815000000000001</v>
      </c>
    </row>
    <row r="17" spans="1:5" ht="31.5" x14ac:dyDescent="0.5">
      <c r="A17" s="43">
        <v>3</v>
      </c>
      <c r="B17" s="43">
        <v>2785</v>
      </c>
      <c r="C17" s="53" t="s">
        <v>2416</v>
      </c>
      <c r="D17" s="43" t="s">
        <v>9</v>
      </c>
      <c r="E17" s="92">
        <v>63.875</v>
      </c>
    </row>
    <row r="18" spans="1:5" ht="15.75" x14ac:dyDescent="0.5">
      <c r="A18" s="162"/>
      <c r="B18" s="162"/>
      <c r="C18" s="423"/>
      <c r="D18" s="162" t="s">
        <v>107</v>
      </c>
      <c r="E18" s="88">
        <f>SUM(E15:E17)</f>
        <v>118.843</v>
      </c>
    </row>
    <row r="19" spans="1:5" ht="15.75" x14ac:dyDescent="0.45">
      <c r="A19" s="587" t="s">
        <v>596</v>
      </c>
      <c r="B19" s="566"/>
      <c r="C19" s="566"/>
      <c r="D19" s="566"/>
      <c r="E19" s="588"/>
    </row>
    <row r="20" spans="1:5" ht="31.5" x14ac:dyDescent="0.5">
      <c r="A20" s="43">
        <v>4</v>
      </c>
      <c r="B20" s="43">
        <v>1119</v>
      </c>
      <c r="C20" s="53" t="s">
        <v>2417</v>
      </c>
      <c r="D20" s="43" t="s">
        <v>14</v>
      </c>
      <c r="E20" s="92">
        <v>0.18</v>
      </c>
    </row>
    <row r="21" spans="1:5" ht="15.75" x14ac:dyDescent="0.5">
      <c r="A21" s="43">
        <v>5</v>
      </c>
      <c r="B21" s="43">
        <v>1120</v>
      </c>
      <c r="C21" s="53" t="s">
        <v>2418</v>
      </c>
      <c r="D21" s="43" t="s">
        <v>14</v>
      </c>
      <c r="E21" s="92">
        <v>0.69899999999999995</v>
      </c>
    </row>
    <row r="22" spans="1:5" ht="31.5" x14ac:dyDescent="0.5">
      <c r="A22" s="43">
        <v>6</v>
      </c>
      <c r="B22" s="43">
        <v>1121</v>
      </c>
      <c r="C22" s="53" t="s">
        <v>2419</v>
      </c>
      <c r="D22" s="43" t="s">
        <v>14</v>
      </c>
      <c r="E22" s="92">
        <v>0.83699999999999997</v>
      </c>
    </row>
    <row r="23" spans="1:5" ht="15.75" x14ac:dyDescent="0.5">
      <c r="A23" s="43">
        <v>7</v>
      </c>
      <c r="B23" s="43">
        <v>1122</v>
      </c>
      <c r="C23" s="53" t="s">
        <v>2420</v>
      </c>
      <c r="D23" s="43" t="s">
        <v>14</v>
      </c>
      <c r="E23" s="92">
        <v>0.72299999999999998</v>
      </c>
    </row>
    <row r="24" spans="1:5" ht="31.5" x14ac:dyDescent="0.5">
      <c r="A24" s="43">
        <v>8</v>
      </c>
      <c r="B24" s="43">
        <v>1123</v>
      </c>
      <c r="C24" s="53" t="s">
        <v>2421</v>
      </c>
      <c r="D24" s="43" t="s">
        <v>14</v>
      </c>
      <c r="E24" s="92">
        <v>1.1100000000000001</v>
      </c>
    </row>
    <row r="25" spans="1:5" ht="15.75" x14ac:dyDescent="0.5">
      <c r="A25" s="43">
        <v>9</v>
      </c>
      <c r="B25" s="43">
        <v>1124</v>
      </c>
      <c r="C25" s="53" t="s">
        <v>2422</v>
      </c>
      <c r="D25" s="43" t="s">
        <v>14</v>
      </c>
      <c r="E25" s="92">
        <v>0.97099999999999997</v>
      </c>
    </row>
    <row r="26" spans="1:5" ht="31.5" x14ac:dyDescent="0.5">
      <c r="A26" s="43">
        <v>10</v>
      </c>
      <c r="B26" s="43">
        <v>1125</v>
      </c>
      <c r="C26" s="90" t="s">
        <v>2423</v>
      </c>
      <c r="D26" s="43" t="s">
        <v>14</v>
      </c>
      <c r="E26" s="92">
        <v>0.316</v>
      </c>
    </row>
    <row r="27" spans="1:5" ht="15.75" x14ac:dyDescent="0.5">
      <c r="A27" s="43">
        <v>11</v>
      </c>
      <c r="B27" s="43">
        <v>1126</v>
      </c>
      <c r="C27" s="53" t="s">
        <v>2424</v>
      </c>
      <c r="D27" s="43" t="s">
        <v>14</v>
      </c>
      <c r="E27" s="92">
        <v>0.153</v>
      </c>
    </row>
    <row r="28" spans="1:5" ht="31.5" x14ac:dyDescent="0.5">
      <c r="A28" s="43">
        <v>12</v>
      </c>
      <c r="B28" s="43">
        <v>1127</v>
      </c>
      <c r="C28" s="53" t="s">
        <v>2425</v>
      </c>
      <c r="D28" s="43" t="s">
        <v>14</v>
      </c>
      <c r="E28" s="92">
        <v>0.14199999999999999</v>
      </c>
    </row>
    <row r="29" spans="1:5" ht="31.5" x14ac:dyDescent="0.5">
      <c r="A29" s="43">
        <v>13</v>
      </c>
      <c r="B29" s="43">
        <v>1128</v>
      </c>
      <c r="C29" s="53" t="s">
        <v>2426</v>
      </c>
      <c r="D29" s="43" t="s">
        <v>14</v>
      </c>
      <c r="E29" s="92">
        <v>0.746</v>
      </c>
    </row>
    <row r="30" spans="1:5" ht="31.5" x14ac:dyDescent="0.5">
      <c r="A30" s="43">
        <v>14</v>
      </c>
      <c r="B30" s="43">
        <v>1129</v>
      </c>
      <c r="C30" s="53" t="s">
        <v>2427</v>
      </c>
      <c r="D30" s="43" t="s">
        <v>14</v>
      </c>
      <c r="E30" s="92">
        <v>0.17799999999999999</v>
      </c>
    </row>
    <row r="31" spans="1:5" ht="15.75" x14ac:dyDescent="0.5">
      <c r="A31" s="43">
        <v>15</v>
      </c>
      <c r="B31" s="43">
        <v>1130</v>
      </c>
      <c r="C31" s="53" t="s">
        <v>2428</v>
      </c>
      <c r="D31" s="43" t="s">
        <v>14</v>
      </c>
      <c r="E31" s="92">
        <v>1.1459999999999999</v>
      </c>
    </row>
    <row r="32" spans="1:5" ht="15.75" x14ac:dyDescent="0.5">
      <c r="A32" s="43">
        <v>16</v>
      </c>
      <c r="B32" s="43">
        <v>1131</v>
      </c>
      <c r="C32" s="53" t="s">
        <v>2429</v>
      </c>
      <c r="D32" s="43" t="s">
        <v>14</v>
      </c>
      <c r="E32" s="92">
        <v>0.69699999999999995</v>
      </c>
    </row>
    <row r="33" spans="1:5" ht="15.75" x14ac:dyDescent="0.5">
      <c r="A33" s="43">
        <v>17</v>
      </c>
      <c r="B33" s="43">
        <v>1132</v>
      </c>
      <c r="C33" s="53" t="s">
        <v>2430</v>
      </c>
      <c r="D33" s="43" t="s">
        <v>14</v>
      </c>
      <c r="E33" s="92">
        <v>0.50900000000000001</v>
      </c>
    </row>
    <row r="34" spans="1:5" ht="15.75" x14ac:dyDescent="0.5">
      <c r="A34" s="43">
        <v>18</v>
      </c>
      <c r="B34" s="43">
        <v>1133</v>
      </c>
      <c r="C34" s="53" t="s">
        <v>2431</v>
      </c>
      <c r="D34" s="43" t="s">
        <v>14</v>
      </c>
      <c r="E34" s="92">
        <v>0.33400000000000002</v>
      </c>
    </row>
    <row r="35" spans="1:5" ht="31.5" x14ac:dyDescent="0.5">
      <c r="A35" s="43">
        <v>19</v>
      </c>
      <c r="B35" s="43">
        <v>1138</v>
      </c>
      <c r="C35" s="53" t="s">
        <v>2432</v>
      </c>
      <c r="D35" s="43" t="s">
        <v>14</v>
      </c>
      <c r="E35" s="92">
        <v>7.1999999999999995E-2</v>
      </c>
    </row>
    <row r="36" spans="1:5" ht="31.5" x14ac:dyDescent="0.5">
      <c r="A36" s="43">
        <v>20</v>
      </c>
      <c r="B36" s="43">
        <v>1139</v>
      </c>
      <c r="C36" s="53" t="s">
        <v>2433</v>
      </c>
      <c r="D36" s="43" t="s">
        <v>14</v>
      </c>
      <c r="E36" s="92">
        <v>5.8999999999999997E-2</v>
      </c>
    </row>
    <row r="37" spans="1:5" ht="31.5" x14ac:dyDescent="0.5">
      <c r="A37" s="43">
        <v>21</v>
      </c>
      <c r="B37" s="43">
        <v>1140</v>
      </c>
      <c r="C37" s="53" t="s">
        <v>2434</v>
      </c>
      <c r="D37" s="43" t="s">
        <v>14</v>
      </c>
      <c r="E37" s="92">
        <v>6.2E-2</v>
      </c>
    </row>
    <row r="38" spans="1:5" ht="15.75" x14ac:dyDescent="0.5">
      <c r="A38" s="43">
        <v>22</v>
      </c>
      <c r="B38" s="43">
        <v>1141</v>
      </c>
      <c r="C38" s="112" t="s">
        <v>2435</v>
      </c>
      <c r="D38" s="43" t="s">
        <v>14</v>
      </c>
      <c r="E38" s="92">
        <v>8.5000000000000006E-2</v>
      </c>
    </row>
    <row r="39" spans="1:5" ht="15.75" x14ac:dyDescent="0.5">
      <c r="A39" s="43">
        <v>23</v>
      </c>
      <c r="B39" s="43">
        <v>1142</v>
      </c>
      <c r="C39" s="53" t="s">
        <v>2436</v>
      </c>
      <c r="D39" s="43" t="s">
        <v>14</v>
      </c>
      <c r="E39" s="92">
        <v>0.153</v>
      </c>
    </row>
    <row r="40" spans="1:5" ht="31.5" x14ac:dyDescent="0.5">
      <c r="A40" s="43">
        <v>24</v>
      </c>
      <c r="B40" s="43">
        <v>1143</v>
      </c>
      <c r="C40" s="53" t="s">
        <v>2437</v>
      </c>
      <c r="D40" s="43" t="s">
        <v>14</v>
      </c>
      <c r="E40" s="92">
        <v>0.35</v>
      </c>
    </row>
    <row r="41" spans="1:5" ht="31.5" x14ac:dyDescent="0.5">
      <c r="A41" s="43">
        <v>25</v>
      </c>
      <c r="B41" s="43">
        <v>1144</v>
      </c>
      <c r="C41" s="53" t="s">
        <v>2438</v>
      </c>
      <c r="D41" s="43" t="s">
        <v>14</v>
      </c>
      <c r="E41" s="92">
        <v>1</v>
      </c>
    </row>
    <row r="42" spans="1:5" ht="18.75" customHeight="1" x14ac:dyDescent="0.5">
      <c r="A42" s="43">
        <v>26</v>
      </c>
      <c r="B42" s="43">
        <v>1145</v>
      </c>
      <c r="C42" s="53" t="s">
        <v>2439</v>
      </c>
      <c r="D42" s="43" t="s">
        <v>14</v>
      </c>
      <c r="E42" s="92">
        <v>9.0999999999999998E-2</v>
      </c>
    </row>
    <row r="43" spans="1:5" ht="15.75" x14ac:dyDescent="0.5">
      <c r="A43" s="43">
        <v>27</v>
      </c>
      <c r="B43" s="43">
        <v>1146</v>
      </c>
      <c r="C43" s="53" t="s">
        <v>2440</v>
      </c>
      <c r="D43" s="43" t="s">
        <v>14</v>
      </c>
      <c r="E43" s="92">
        <v>4.2000000000000003E-2</v>
      </c>
    </row>
    <row r="44" spans="1:5" ht="15.75" x14ac:dyDescent="0.5">
      <c r="A44" s="43">
        <v>28</v>
      </c>
      <c r="B44" s="43">
        <v>1147</v>
      </c>
      <c r="C44" s="53" t="s">
        <v>2441</v>
      </c>
      <c r="D44" s="43" t="s">
        <v>14</v>
      </c>
      <c r="E44" s="92">
        <v>0.14699999999999999</v>
      </c>
    </row>
    <row r="45" spans="1:5" ht="15.75" x14ac:dyDescent="0.5">
      <c r="A45" s="43">
        <v>29</v>
      </c>
      <c r="B45" s="43">
        <v>1152</v>
      </c>
      <c r="C45" s="90" t="s">
        <v>2442</v>
      </c>
      <c r="D45" s="43" t="s">
        <v>14</v>
      </c>
      <c r="E45" s="92">
        <v>1.6659999999999999</v>
      </c>
    </row>
    <row r="46" spans="1:5" ht="31.5" x14ac:dyDescent="0.5">
      <c r="A46" s="43">
        <v>30</v>
      </c>
      <c r="B46" s="43">
        <v>1153</v>
      </c>
      <c r="C46" s="53" t="s">
        <v>2443</v>
      </c>
      <c r="D46" s="43" t="s">
        <v>14</v>
      </c>
      <c r="E46" s="92">
        <v>0.72499999999999998</v>
      </c>
    </row>
    <row r="47" spans="1:5" ht="15.75" x14ac:dyDescent="0.5">
      <c r="A47" s="43">
        <v>31</v>
      </c>
      <c r="B47" s="43">
        <v>1154</v>
      </c>
      <c r="C47" s="53" t="s">
        <v>2444</v>
      </c>
      <c r="D47" s="43" t="s">
        <v>14</v>
      </c>
      <c r="E47" s="92">
        <v>0.35099999999999998</v>
      </c>
    </row>
    <row r="48" spans="1:5" ht="31.5" x14ac:dyDescent="0.5">
      <c r="A48" s="43">
        <v>32</v>
      </c>
      <c r="B48" s="43">
        <v>1155</v>
      </c>
      <c r="C48" s="53" t="s">
        <v>2445</v>
      </c>
      <c r="D48" s="43" t="s">
        <v>14</v>
      </c>
      <c r="E48" s="92">
        <v>0.67400000000000004</v>
      </c>
    </row>
    <row r="49" spans="1:5" ht="31.5" x14ac:dyDescent="0.5">
      <c r="A49" s="43">
        <v>33</v>
      </c>
      <c r="B49" s="43">
        <v>1156</v>
      </c>
      <c r="C49" s="53" t="s">
        <v>2446</v>
      </c>
      <c r="D49" s="43" t="s">
        <v>14</v>
      </c>
      <c r="E49" s="92">
        <v>0.246</v>
      </c>
    </row>
    <row r="50" spans="1:5" ht="31.5" x14ac:dyDescent="0.5">
      <c r="A50" s="43">
        <v>34</v>
      </c>
      <c r="B50" s="43">
        <v>1157</v>
      </c>
      <c r="C50" s="53" t="s">
        <v>2447</v>
      </c>
      <c r="D50" s="43" t="s">
        <v>14</v>
      </c>
      <c r="E50" s="92">
        <v>0.2</v>
      </c>
    </row>
    <row r="51" spans="1:5" ht="18.75" customHeight="1" x14ac:dyDescent="0.5">
      <c r="A51" s="43">
        <v>35</v>
      </c>
      <c r="B51" s="43">
        <v>1158</v>
      </c>
      <c r="C51" s="53" t="s">
        <v>2448</v>
      </c>
      <c r="D51" s="43" t="s">
        <v>14</v>
      </c>
      <c r="E51" s="92">
        <v>1.147</v>
      </c>
    </row>
    <row r="52" spans="1:5" ht="15.75" x14ac:dyDescent="0.5">
      <c r="A52" s="43">
        <v>36</v>
      </c>
      <c r="B52" s="43">
        <v>1159</v>
      </c>
      <c r="C52" s="53" t="s">
        <v>2449</v>
      </c>
      <c r="D52" s="43" t="s">
        <v>14</v>
      </c>
      <c r="E52" s="92">
        <v>0.35099999999999998</v>
      </c>
    </row>
    <row r="53" spans="1:5" ht="15.75" x14ac:dyDescent="0.5">
      <c r="A53" s="43">
        <v>37</v>
      </c>
      <c r="B53" s="43">
        <v>1161</v>
      </c>
      <c r="C53" s="53" t="s">
        <v>2450</v>
      </c>
      <c r="D53" s="43" t="s">
        <v>14</v>
      </c>
      <c r="E53" s="92">
        <v>0.39600000000000002</v>
      </c>
    </row>
    <row r="54" spans="1:5" ht="15.75" x14ac:dyDescent="0.5">
      <c r="A54" s="43">
        <v>38</v>
      </c>
      <c r="B54" s="43">
        <v>1162</v>
      </c>
      <c r="C54" s="53" t="s">
        <v>2451</v>
      </c>
      <c r="D54" s="43" t="s">
        <v>14</v>
      </c>
      <c r="E54" s="92">
        <v>8.2000000000000003E-2</v>
      </c>
    </row>
    <row r="55" spans="1:5" ht="31.5" x14ac:dyDescent="0.5">
      <c r="A55" s="43">
        <v>39</v>
      </c>
      <c r="B55" s="43">
        <v>1163</v>
      </c>
      <c r="C55" s="53" t="s">
        <v>2452</v>
      </c>
      <c r="D55" s="43" t="s">
        <v>14</v>
      </c>
      <c r="E55" s="92">
        <v>0.66200000000000003</v>
      </c>
    </row>
    <row r="56" spans="1:5" ht="31.5" x14ac:dyDescent="0.5">
      <c r="A56" s="43">
        <v>40</v>
      </c>
      <c r="B56" s="43">
        <v>1164</v>
      </c>
      <c r="C56" s="53" t="s">
        <v>2453</v>
      </c>
      <c r="D56" s="43" t="s">
        <v>14</v>
      </c>
      <c r="E56" s="92">
        <v>0.14299999999999999</v>
      </c>
    </row>
    <row r="57" spans="1:5" ht="31.5" x14ac:dyDescent="0.5">
      <c r="A57" s="43">
        <v>41</v>
      </c>
      <c r="B57" s="43">
        <v>1165</v>
      </c>
      <c r="C57" s="53" t="s">
        <v>2454</v>
      </c>
      <c r="D57" s="43" t="s">
        <v>14</v>
      </c>
      <c r="E57" s="92">
        <v>0.159</v>
      </c>
    </row>
    <row r="58" spans="1:5" ht="34.15" customHeight="1" x14ac:dyDescent="0.5">
      <c r="A58" s="43">
        <v>42</v>
      </c>
      <c r="B58" s="43">
        <v>1166</v>
      </c>
      <c r="C58" s="53" t="s">
        <v>2455</v>
      </c>
      <c r="D58" s="43" t="s">
        <v>14</v>
      </c>
      <c r="E58" s="92">
        <v>0.48399999999999999</v>
      </c>
    </row>
    <row r="59" spans="1:5" ht="31.5" x14ac:dyDescent="0.5">
      <c r="A59" s="43">
        <v>43</v>
      </c>
      <c r="B59" s="43">
        <v>1167</v>
      </c>
      <c r="C59" s="53" t="s">
        <v>2456</v>
      </c>
      <c r="D59" s="43" t="s">
        <v>14</v>
      </c>
      <c r="E59" s="92">
        <v>0.56599999999999995</v>
      </c>
    </row>
    <row r="60" spans="1:5" ht="31.5" x14ac:dyDescent="0.5">
      <c r="A60" s="43">
        <v>44</v>
      </c>
      <c r="B60" s="43">
        <v>1168</v>
      </c>
      <c r="C60" s="53" t="s">
        <v>2457</v>
      </c>
      <c r="D60" s="43" t="s">
        <v>14</v>
      </c>
      <c r="E60" s="92">
        <v>0.40500000000000003</v>
      </c>
    </row>
    <row r="61" spans="1:5" ht="31.5" x14ac:dyDescent="0.5">
      <c r="A61" s="43">
        <v>45</v>
      </c>
      <c r="B61" s="43">
        <v>1170</v>
      </c>
      <c r="C61" s="53" t="s">
        <v>2458</v>
      </c>
      <c r="D61" s="43" t="s">
        <v>14</v>
      </c>
      <c r="E61" s="92">
        <v>0.27800000000000002</v>
      </c>
    </row>
    <row r="62" spans="1:5" ht="31.5" x14ac:dyDescent="0.5">
      <c r="A62" s="43">
        <v>46</v>
      </c>
      <c r="B62" s="43">
        <v>1177</v>
      </c>
      <c r="C62" s="53" t="s">
        <v>2459</v>
      </c>
      <c r="D62" s="43" t="s">
        <v>14</v>
      </c>
      <c r="E62" s="92">
        <v>0.29099999999999998</v>
      </c>
    </row>
    <row r="63" spans="1:5" ht="47.25" x14ac:dyDescent="0.5">
      <c r="A63" s="43">
        <v>47</v>
      </c>
      <c r="B63" s="43">
        <v>1178</v>
      </c>
      <c r="C63" s="53" t="s">
        <v>2460</v>
      </c>
      <c r="D63" s="43" t="s">
        <v>14</v>
      </c>
      <c r="E63" s="92">
        <v>0.54600000000000004</v>
      </c>
    </row>
    <row r="64" spans="1:5" ht="31.5" x14ac:dyDescent="0.5">
      <c r="A64" s="43">
        <v>48</v>
      </c>
      <c r="B64" s="43">
        <v>1179</v>
      </c>
      <c r="C64" s="53" t="s">
        <v>2461</v>
      </c>
      <c r="D64" s="43" t="s">
        <v>14</v>
      </c>
      <c r="E64" s="92">
        <v>0.60299999999999998</v>
      </c>
    </row>
    <row r="65" spans="1:5" ht="31.5" x14ac:dyDescent="0.5">
      <c r="A65" s="43">
        <v>49</v>
      </c>
      <c r="B65" s="43">
        <v>1180</v>
      </c>
      <c r="C65" s="53" t="s">
        <v>2462</v>
      </c>
      <c r="D65" s="43" t="s">
        <v>14</v>
      </c>
      <c r="E65" s="92">
        <v>0.52900000000000003</v>
      </c>
    </row>
    <row r="66" spans="1:5" ht="31.5" x14ac:dyDescent="0.5">
      <c r="A66" s="43">
        <v>50</v>
      </c>
      <c r="B66" s="43">
        <v>1181</v>
      </c>
      <c r="C66" s="53" t="s">
        <v>2463</v>
      </c>
      <c r="D66" s="43" t="s">
        <v>14</v>
      </c>
      <c r="E66" s="92">
        <v>0.33800000000000002</v>
      </c>
    </row>
    <row r="67" spans="1:5" ht="31.5" x14ac:dyDescent="0.5">
      <c r="A67" s="43">
        <v>51</v>
      </c>
      <c r="B67" s="43">
        <v>1185</v>
      </c>
      <c r="C67" s="53" t="s">
        <v>2464</v>
      </c>
      <c r="D67" s="43" t="s">
        <v>14</v>
      </c>
      <c r="E67" s="92">
        <v>1.2609999999999999</v>
      </c>
    </row>
    <row r="68" spans="1:5" ht="31.5" x14ac:dyDescent="0.5">
      <c r="A68" s="43">
        <v>52</v>
      </c>
      <c r="B68" s="43">
        <v>1186</v>
      </c>
      <c r="C68" s="53" t="s">
        <v>2465</v>
      </c>
      <c r="D68" s="43" t="s">
        <v>14</v>
      </c>
      <c r="E68" s="92">
        <v>5.1999999999999998E-2</v>
      </c>
    </row>
    <row r="69" spans="1:5" ht="31.5" x14ac:dyDescent="0.5">
      <c r="A69" s="43">
        <v>53</v>
      </c>
      <c r="B69" s="43">
        <v>1190</v>
      </c>
      <c r="C69" s="53" t="s">
        <v>2466</v>
      </c>
      <c r="D69" s="43" t="s">
        <v>14</v>
      </c>
      <c r="E69" s="92">
        <v>0.18</v>
      </c>
    </row>
    <row r="70" spans="1:5" ht="31.5" x14ac:dyDescent="0.5">
      <c r="A70" s="43">
        <v>54</v>
      </c>
      <c r="B70" s="43">
        <v>1191</v>
      </c>
      <c r="C70" s="53" t="s">
        <v>2467</v>
      </c>
      <c r="D70" s="43" t="s">
        <v>14</v>
      </c>
      <c r="E70" s="92">
        <v>8.8999999999999996E-2</v>
      </c>
    </row>
    <row r="71" spans="1:5" ht="31.5" x14ac:dyDescent="0.5">
      <c r="A71" s="43">
        <v>55</v>
      </c>
      <c r="B71" s="43">
        <v>1192</v>
      </c>
      <c r="C71" s="53" t="s">
        <v>2468</v>
      </c>
      <c r="D71" s="43" t="s">
        <v>14</v>
      </c>
      <c r="E71" s="92">
        <v>0.105</v>
      </c>
    </row>
    <row r="72" spans="1:5" ht="31.5" x14ac:dyDescent="0.5">
      <c r="A72" s="43">
        <v>56</v>
      </c>
      <c r="B72" s="43">
        <v>1193</v>
      </c>
      <c r="C72" s="53" t="s">
        <v>2469</v>
      </c>
      <c r="D72" s="43" t="s">
        <v>14</v>
      </c>
      <c r="E72" s="92">
        <v>0.125</v>
      </c>
    </row>
    <row r="73" spans="1:5" ht="31.5" x14ac:dyDescent="0.5">
      <c r="A73" s="43">
        <v>57</v>
      </c>
      <c r="B73" s="43">
        <v>1194</v>
      </c>
      <c r="C73" s="53" t="s">
        <v>2470</v>
      </c>
      <c r="D73" s="43" t="s">
        <v>14</v>
      </c>
      <c r="E73" s="92">
        <v>5.5E-2</v>
      </c>
    </row>
    <row r="74" spans="1:5" ht="31.5" x14ac:dyDescent="0.5">
      <c r="A74" s="43">
        <v>58</v>
      </c>
      <c r="B74" s="43">
        <v>1195</v>
      </c>
      <c r="C74" s="53" t="s">
        <v>2471</v>
      </c>
      <c r="D74" s="43" t="s">
        <v>14</v>
      </c>
      <c r="E74" s="92">
        <v>2.2149999999999999</v>
      </c>
    </row>
    <row r="75" spans="1:5" ht="31.5" x14ac:dyDescent="0.5">
      <c r="A75" s="43">
        <v>59</v>
      </c>
      <c r="B75" s="43">
        <v>1196</v>
      </c>
      <c r="C75" s="53" t="s">
        <v>2472</v>
      </c>
      <c r="D75" s="43" t="s">
        <v>14</v>
      </c>
      <c r="E75" s="92">
        <v>5.2999999999999999E-2</v>
      </c>
    </row>
    <row r="76" spans="1:5" ht="31.5" x14ac:dyDescent="0.5">
      <c r="A76" s="43">
        <v>60</v>
      </c>
      <c r="B76" s="43">
        <v>1197</v>
      </c>
      <c r="C76" s="53" t="s">
        <v>2473</v>
      </c>
      <c r="D76" s="43" t="s">
        <v>14</v>
      </c>
      <c r="E76" s="92">
        <v>9.0999999999999998E-2</v>
      </c>
    </row>
    <row r="77" spans="1:5" ht="15.75" x14ac:dyDescent="0.5">
      <c r="A77" s="43">
        <v>61</v>
      </c>
      <c r="B77" s="43">
        <v>1198</v>
      </c>
      <c r="C77" s="53" t="s">
        <v>2474</v>
      </c>
      <c r="D77" s="43" t="s">
        <v>14</v>
      </c>
      <c r="E77" s="92">
        <v>0.433</v>
      </c>
    </row>
    <row r="78" spans="1:5" ht="31.5" x14ac:dyDescent="0.5">
      <c r="A78" s="43">
        <v>62</v>
      </c>
      <c r="B78" s="43">
        <v>1199</v>
      </c>
      <c r="C78" s="90" t="s">
        <v>2475</v>
      </c>
      <c r="D78" s="43" t="s">
        <v>14</v>
      </c>
      <c r="E78" s="92">
        <v>0.105</v>
      </c>
    </row>
    <row r="79" spans="1:5" ht="31.5" x14ac:dyDescent="0.5">
      <c r="A79" s="43">
        <v>63</v>
      </c>
      <c r="B79" s="43">
        <v>1201</v>
      </c>
      <c r="C79" s="53" t="s">
        <v>2476</v>
      </c>
      <c r="D79" s="43" t="s">
        <v>14</v>
      </c>
      <c r="E79" s="92">
        <v>1.262</v>
      </c>
    </row>
    <row r="80" spans="1:5" ht="31.5" x14ac:dyDescent="0.5">
      <c r="A80" s="43">
        <v>64</v>
      </c>
      <c r="B80" s="43">
        <v>1202</v>
      </c>
      <c r="C80" s="53" t="s">
        <v>2477</v>
      </c>
      <c r="D80" s="43" t="s">
        <v>14</v>
      </c>
      <c r="E80" s="92">
        <v>0.154</v>
      </c>
    </row>
    <row r="81" spans="1:6" ht="31.5" x14ac:dyDescent="0.5">
      <c r="A81" s="43">
        <v>65</v>
      </c>
      <c r="B81" s="43">
        <v>1203</v>
      </c>
      <c r="C81" s="53" t="s">
        <v>2478</v>
      </c>
      <c r="D81" s="43" t="s">
        <v>14</v>
      </c>
      <c r="E81" s="92">
        <v>0.191</v>
      </c>
    </row>
    <row r="82" spans="1:6" ht="31.5" x14ac:dyDescent="0.5">
      <c r="A82" s="43">
        <v>66</v>
      </c>
      <c r="B82" s="43">
        <v>1208</v>
      </c>
      <c r="C82" s="53" t="s">
        <v>2479</v>
      </c>
      <c r="D82" s="43" t="s">
        <v>14</v>
      </c>
      <c r="E82" s="92">
        <v>0.62</v>
      </c>
    </row>
    <row r="83" spans="1:6" ht="31.5" x14ac:dyDescent="0.5">
      <c r="A83" s="43">
        <v>67</v>
      </c>
      <c r="B83" s="43">
        <v>1209</v>
      </c>
      <c r="C83" s="53" t="s">
        <v>2480</v>
      </c>
      <c r="D83" s="43" t="s">
        <v>14</v>
      </c>
      <c r="E83" s="92">
        <v>0.31900000000000001</v>
      </c>
    </row>
    <row r="84" spans="1:6" ht="31.5" x14ac:dyDescent="0.5">
      <c r="A84" s="43">
        <v>68</v>
      </c>
      <c r="B84" s="43">
        <v>1211</v>
      </c>
      <c r="C84" s="53" t="s">
        <v>2481</v>
      </c>
      <c r="D84" s="43" t="s">
        <v>14</v>
      </c>
      <c r="E84" s="92">
        <v>0.751</v>
      </c>
    </row>
    <row r="85" spans="1:6" ht="33.75" customHeight="1" x14ac:dyDescent="0.5">
      <c r="A85" s="43">
        <v>69</v>
      </c>
      <c r="B85" s="43">
        <v>1212</v>
      </c>
      <c r="C85" s="53" t="s">
        <v>2482</v>
      </c>
      <c r="D85" s="43" t="s">
        <v>14</v>
      </c>
      <c r="E85" s="92">
        <v>3.6999999999999998E-2</v>
      </c>
    </row>
    <row r="86" spans="1:6" ht="31.5" x14ac:dyDescent="0.5">
      <c r="A86" s="43">
        <v>70</v>
      </c>
      <c r="B86" s="43">
        <v>1213</v>
      </c>
      <c r="C86" s="53" t="s">
        <v>2483</v>
      </c>
      <c r="D86" s="43" t="s">
        <v>14</v>
      </c>
      <c r="E86" s="92">
        <v>0.85299999999999998</v>
      </c>
    </row>
    <row r="87" spans="1:6" ht="31.5" x14ac:dyDescent="0.5">
      <c r="A87" s="43">
        <v>71</v>
      </c>
      <c r="B87" s="43">
        <v>1214</v>
      </c>
      <c r="C87" s="53" t="s">
        <v>2484</v>
      </c>
      <c r="D87" s="43" t="s">
        <v>14</v>
      </c>
      <c r="E87" s="92">
        <v>0.14599999999999999</v>
      </c>
    </row>
    <row r="88" spans="1:6" ht="31.5" x14ac:dyDescent="0.5">
      <c r="A88" s="43">
        <v>72</v>
      </c>
      <c r="B88" s="43">
        <v>1215</v>
      </c>
      <c r="C88" s="53" t="s">
        <v>2485</v>
      </c>
      <c r="D88" s="43" t="s">
        <v>14</v>
      </c>
      <c r="E88" s="92">
        <v>7.0000000000000007E-2</v>
      </c>
      <c r="F88" s="380">
        <f>SUM(E20:E88)</f>
        <v>30.810999999999996</v>
      </c>
    </row>
    <row r="89" spans="1:6" ht="15.75" x14ac:dyDescent="0.5">
      <c r="A89" s="162"/>
      <c r="B89" s="162"/>
      <c r="C89" s="423"/>
      <c r="D89" s="162" t="s">
        <v>107</v>
      </c>
      <c r="E89" s="88">
        <f>SUM(E20:E88)</f>
        <v>30.810999999999996</v>
      </c>
      <c r="F89" s="380"/>
    </row>
    <row r="90" spans="1:6" ht="15.75" x14ac:dyDescent="0.45">
      <c r="A90" s="587" t="s">
        <v>3088</v>
      </c>
      <c r="B90" s="566"/>
      <c r="C90" s="566"/>
      <c r="D90" s="566"/>
      <c r="E90" s="588"/>
      <c r="F90" s="380"/>
    </row>
    <row r="91" spans="1:6" ht="15.75" x14ac:dyDescent="0.5">
      <c r="A91" s="160">
        <v>73</v>
      </c>
      <c r="B91" s="43">
        <v>1137</v>
      </c>
      <c r="C91" s="53" t="s">
        <v>2487</v>
      </c>
      <c r="D91" s="43" t="s">
        <v>83</v>
      </c>
      <c r="E91" s="92">
        <v>11.426</v>
      </c>
    </row>
    <row r="92" spans="1:6" ht="15.75" x14ac:dyDescent="0.5">
      <c r="A92" s="160">
        <v>74</v>
      </c>
      <c r="B92" s="43">
        <v>1150</v>
      </c>
      <c r="C92" s="53" t="s">
        <v>2488</v>
      </c>
      <c r="D92" s="43" t="s">
        <v>83</v>
      </c>
      <c r="E92" s="92">
        <v>31.42</v>
      </c>
    </row>
    <row r="93" spans="1:6" ht="15.75" x14ac:dyDescent="0.5">
      <c r="A93" s="160">
        <v>75</v>
      </c>
      <c r="B93" s="43">
        <v>1151</v>
      </c>
      <c r="C93" s="53" t="s">
        <v>2489</v>
      </c>
      <c r="D93" s="43" t="s">
        <v>83</v>
      </c>
      <c r="E93" s="92">
        <v>1.6160000000000001</v>
      </c>
    </row>
    <row r="94" spans="1:6" ht="15.75" x14ac:dyDescent="0.5">
      <c r="A94" s="160">
        <v>76</v>
      </c>
      <c r="B94" s="43">
        <v>1182</v>
      </c>
      <c r="C94" s="53" t="s">
        <v>2490</v>
      </c>
      <c r="D94" s="43" t="s">
        <v>83</v>
      </c>
      <c r="E94" s="92">
        <v>9.5</v>
      </c>
    </row>
    <row r="95" spans="1:6" ht="15.75" x14ac:dyDescent="0.5">
      <c r="A95" s="160">
        <v>77</v>
      </c>
      <c r="B95" s="43">
        <v>1183</v>
      </c>
      <c r="C95" s="53" t="s">
        <v>2491</v>
      </c>
      <c r="D95" s="43" t="s">
        <v>83</v>
      </c>
      <c r="E95" s="92">
        <v>5.3170000000000002</v>
      </c>
    </row>
    <row r="96" spans="1:6" ht="15.75" x14ac:dyDescent="0.5">
      <c r="A96" s="160">
        <v>78</v>
      </c>
      <c r="B96" s="43">
        <v>1184</v>
      </c>
      <c r="C96" s="53" t="s">
        <v>2492</v>
      </c>
      <c r="D96" s="43" t="s">
        <v>83</v>
      </c>
      <c r="E96" s="92">
        <v>10.340999999999999</v>
      </c>
    </row>
    <row r="97" spans="1:6" s="327" customFormat="1" ht="15.75" x14ac:dyDescent="0.5">
      <c r="A97" s="107">
        <v>79</v>
      </c>
      <c r="B97" s="107">
        <v>1204</v>
      </c>
      <c r="C97" s="112" t="s">
        <v>2495</v>
      </c>
      <c r="D97" s="107" t="s">
        <v>83</v>
      </c>
      <c r="E97" s="424">
        <v>20.9</v>
      </c>
    </row>
    <row r="98" spans="1:6" ht="31.5" x14ac:dyDescent="0.5">
      <c r="A98" s="160">
        <v>80</v>
      </c>
      <c r="B98" s="43">
        <v>1205</v>
      </c>
      <c r="C98" s="53" t="s">
        <v>2496</v>
      </c>
      <c r="D98" s="43" t="s">
        <v>83</v>
      </c>
      <c r="E98" s="92">
        <v>3.3279999999999998</v>
      </c>
    </row>
    <row r="99" spans="1:6" ht="15.75" x14ac:dyDescent="0.5">
      <c r="A99" s="160">
        <v>81</v>
      </c>
      <c r="B99" s="43">
        <v>1206</v>
      </c>
      <c r="C99" s="53" t="s">
        <v>2497</v>
      </c>
      <c r="D99" s="43" t="s">
        <v>83</v>
      </c>
      <c r="E99" s="92">
        <v>7</v>
      </c>
    </row>
    <row r="100" spans="1:6" ht="15.75" x14ac:dyDescent="0.5">
      <c r="A100" s="160">
        <v>82</v>
      </c>
      <c r="B100" s="43">
        <v>1207</v>
      </c>
      <c r="C100" s="53" t="s">
        <v>2498</v>
      </c>
      <c r="D100" s="43" t="s">
        <v>83</v>
      </c>
      <c r="E100" s="92">
        <v>6</v>
      </c>
    </row>
    <row r="101" spans="1:6" ht="15.75" x14ac:dyDescent="0.5">
      <c r="A101" s="43"/>
      <c r="B101" s="620" t="s">
        <v>12</v>
      </c>
      <c r="C101" s="621"/>
      <c r="D101" s="622"/>
      <c r="E101" s="88">
        <f>SUM(E91:E100)</f>
        <v>106.84800000000001</v>
      </c>
      <c r="F101">
        <f>SUM(E91:E100)</f>
        <v>106.84800000000001</v>
      </c>
    </row>
    <row r="102" spans="1:6" ht="15.75" x14ac:dyDescent="0.5">
      <c r="A102" s="433"/>
      <c r="B102" s="441"/>
      <c r="C102" s="621" t="s">
        <v>3070</v>
      </c>
      <c r="D102" s="622"/>
      <c r="E102" s="88">
        <f>E13+E18+E89+E101</f>
        <v>269.18200000000002</v>
      </c>
    </row>
    <row r="103" spans="1:6" ht="18" x14ac:dyDescent="0.45">
      <c r="A103" s="550" t="s">
        <v>278</v>
      </c>
      <c r="B103" s="550"/>
      <c r="C103" s="550"/>
      <c r="D103" s="550"/>
      <c r="E103" s="550"/>
    </row>
    <row r="104" spans="1:6" s="327" customFormat="1" ht="15.75" x14ac:dyDescent="0.5">
      <c r="A104" s="107">
        <v>1</v>
      </c>
      <c r="B104" s="98"/>
      <c r="C104" s="112" t="s">
        <v>2500</v>
      </c>
      <c r="D104" s="107" t="s">
        <v>14</v>
      </c>
      <c r="E104" s="488">
        <v>7.0000000000000007E-2</v>
      </c>
    </row>
    <row r="105" spans="1:6" s="327" customFormat="1" ht="15.75" x14ac:dyDescent="0.25">
      <c r="A105" s="107">
        <v>2</v>
      </c>
      <c r="B105" s="98"/>
      <c r="C105" s="112" t="s">
        <v>2501</v>
      </c>
      <c r="D105" s="107" t="s">
        <v>14</v>
      </c>
      <c r="E105" s="488">
        <v>0.45</v>
      </c>
    </row>
    <row r="106" spans="1:6" s="327" customFormat="1" ht="15.75" x14ac:dyDescent="0.5">
      <c r="A106" s="107">
        <v>3</v>
      </c>
      <c r="B106" s="98"/>
      <c r="C106" s="112" t="s">
        <v>2502</v>
      </c>
      <c r="D106" s="107" t="s">
        <v>14</v>
      </c>
      <c r="E106" s="488">
        <v>0.09</v>
      </c>
    </row>
    <row r="107" spans="1:6" s="327" customFormat="1" ht="15.75" x14ac:dyDescent="0.5">
      <c r="A107" s="107">
        <v>4</v>
      </c>
      <c r="B107" s="98"/>
      <c r="C107" s="112" t="s">
        <v>2503</v>
      </c>
      <c r="D107" s="107" t="s">
        <v>14</v>
      </c>
      <c r="E107" s="488">
        <v>0.15</v>
      </c>
    </row>
    <row r="108" spans="1:6" s="327" customFormat="1" ht="31.15" customHeight="1" x14ac:dyDescent="0.5">
      <c r="A108" s="107">
        <v>5</v>
      </c>
      <c r="B108" s="98"/>
      <c r="C108" s="112" t="s">
        <v>2504</v>
      </c>
      <c r="D108" s="107" t="s">
        <v>14</v>
      </c>
      <c r="E108" s="488">
        <v>7.0000000000000007E-2</v>
      </c>
    </row>
    <row r="109" spans="1:6" s="327" customFormat="1" ht="31.5" x14ac:dyDescent="0.5">
      <c r="A109" s="107">
        <v>6</v>
      </c>
      <c r="B109" s="98"/>
      <c r="C109" s="112" t="s">
        <v>2505</v>
      </c>
      <c r="D109" s="107" t="s">
        <v>14</v>
      </c>
      <c r="E109" s="488">
        <v>0.09</v>
      </c>
    </row>
    <row r="110" spans="1:6" s="327" customFormat="1" ht="15.75" x14ac:dyDescent="0.5">
      <c r="A110" s="107">
        <v>7</v>
      </c>
      <c r="B110" s="98"/>
      <c r="C110" s="112" t="s">
        <v>2506</v>
      </c>
      <c r="D110" s="107" t="s">
        <v>14</v>
      </c>
      <c r="E110" s="488">
        <v>0.25</v>
      </c>
    </row>
    <row r="111" spans="1:6" s="327" customFormat="1" ht="17.649999999999999" customHeight="1" x14ac:dyDescent="0.5">
      <c r="A111" s="107">
        <v>8</v>
      </c>
      <c r="B111" s="98"/>
      <c r="C111" s="112" t="s">
        <v>2507</v>
      </c>
      <c r="D111" s="107" t="s">
        <v>14</v>
      </c>
      <c r="E111" s="488">
        <v>0.06</v>
      </c>
    </row>
    <row r="112" spans="1:6" s="327" customFormat="1" ht="15.75" x14ac:dyDescent="0.5">
      <c r="A112" s="107">
        <v>9</v>
      </c>
      <c r="B112" s="98"/>
      <c r="C112" s="112" t="s">
        <v>2508</v>
      </c>
      <c r="D112" s="107" t="s">
        <v>14</v>
      </c>
      <c r="E112" s="488">
        <v>0.18</v>
      </c>
    </row>
    <row r="113" spans="1:5" s="327" customFormat="1" ht="15.75" x14ac:dyDescent="0.5">
      <c r="A113" s="107">
        <v>10</v>
      </c>
      <c r="B113" s="98"/>
      <c r="C113" s="112" t="s">
        <v>2509</v>
      </c>
      <c r="D113" s="107" t="s">
        <v>14</v>
      </c>
      <c r="E113" s="488">
        <v>0.3</v>
      </c>
    </row>
    <row r="114" spans="1:5" s="327" customFormat="1" ht="15.75" x14ac:dyDescent="0.5">
      <c r="A114" s="107">
        <v>11</v>
      </c>
      <c r="B114" s="98"/>
      <c r="C114" s="112" t="s">
        <v>2510</v>
      </c>
      <c r="D114" s="107" t="s">
        <v>14</v>
      </c>
      <c r="E114" s="488">
        <v>0.12</v>
      </c>
    </row>
    <row r="115" spans="1:5" s="327" customFormat="1" ht="15.75" x14ac:dyDescent="0.5">
      <c r="A115" s="107">
        <v>12</v>
      </c>
      <c r="B115" s="98"/>
      <c r="C115" s="112" t="s">
        <v>2511</v>
      </c>
      <c r="D115" s="107" t="s">
        <v>14</v>
      </c>
      <c r="E115" s="488">
        <v>0.2</v>
      </c>
    </row>
    <row r="116" spans="1:5" s="327" customFormat="1" ht="15.75" x14ac:dyDescent="0.5">
      <c r="A116" s="107">
        <v>13</v>
      </c>
      <c r="B116" s="98"/>
      <c r="C116" s="112" t="s">
        <v>2512</v>
      </c>
      <c r="D116" s="107" t="s">
        <v>14</v>
      </c>
      <c r="E116" s="488">
        <v>0.12</v>
      </c>
    </row>
    <row r="117" spans="1:5" s="327" customFormat="1" ht="15.75" x14ac:dyDescent="0.5">
      <c r="A117" s="107">
        <v>14</v>
      </c>
      <c r="B117" s="98"/>
      <c r="C117" s="112" t="s">
        <v>2513</v>
      </c>
      <c r="D117" s="107" t="s">
        <v>14</v>
      </c>
      <c r="E117" s="488">
        <v>0.06</v>
      </c>
    </row>
    <row r="118" spans="1:5" s="327" customFormat="1" ht="15.75" x14ac:dyDescent="0.5">
      <c r="A118" s="107">
        <v>15</v>
      </c>
      <c r="B118" s="98"/>
      <c r="C118" s="112" t="s">
        <v>2514</v>
      </c>
      <c r="D118" s="107" t="s">
        <v>14</v>
      </c>
      <c r="E118" s="488">
        <v>0.30599999999999999</v>
      </c>
    </row>
    <row r="119" spans="1:5" s="327" customFormat="1" ht="15.75" x14ac:dyDescent="0.5">
      <c r="A119" s="107">
        <v>16</v>
      </c>
      <c r="B119" s="98"/>
      <c r="C119" s="112" t="s">
        <v>2515</v>
      </c>
      <c r="D119" s="107" t="s">
        <v>14</v>
      </c>
      <c r="E119" s="488">
        <v>0.48099999999999998</v>
      </c>
    </row>
    <row r="120" spans="1:5" s="327" customFormat="1" ht="15.75" x14ac:dyDescent="0.5">
      <c r="A120" s="107">
        <v>17</v>
      </c>
      <c r="B120" s="98"/>
      <c r="C120" s="112" t="s">
        <v>2516</v>
      </c>
      <c r="D120" s="107" t="s">
        <v>14</v>
      </c>
      <c r="E120" s="488">
        <v>0.28999999999999998</v>
      </c>
    </row>
    <row r="121" spans="1:5" s="327" customFormat="1" ht="15.75" x14ac:dyDescent="0.5">
      <c r="A121" s="107">
        <v>18</v>
      </c>
      <c r="B121" s="98"/>
      <c r="C121" s="112" t="s">
        <v>2517</v>
      </c>
      <c r="D121" s="107" t="s">
        <v>14</v>
      </c>
      <c r="E121" s="488">
        <v>0.50600000000000001</v>
      </c>
    </row>
    <row r="122" spans="1:5" s="327" customFormat="1" ht="15.75" x14ac:dyDescent="0.5">
      <c r="A122" s="107">
        <v>19</v>
      </c>
      <c r="B122" s="98"/>
      <c r="C122" s="112" t="s">
        <v>2518</v>
      </c>
      <c r="D122" s="107" t="s">
        <v>14</v>
      </c>
      <c r="E122" s="488">
        <v>0.17699999999999999</v>
      </c>
    </row>
    <row r="123" spans="1:5" s="327" customFormat="1" ht="15.75" x14ac:dyDescent="0.5">
      <c r="A123" s="107">
        <v>20</v>
      </c>
      <c r="B123" s="98"/>
      <c r="C123" s="112" t="s">
        <v>2519</v>
      </c>
      <c r="D123" s="107" t="s">
        <v>14</v>
      </c>
      <c r="E123" s="488">
        <v>0.23300000000000001</v>
      </c>
    </row>
    <row r="124" spans="1:5" s="327" customFormat="1" ht="31.5" x14ac:dyDescent="0.5">
      <c r="A124" s="107">
        <v>21</v>
      </c>
      <c r="B124" s="98"/>
      <c r="C124" s="112" t="s">
        <v>2520</v>
      </c>
      <c r="D124" s="107" t="s">
        <v>14</v>
      </c>
      <c r="E124" s="488">
        <v>0.67</v>
      </c>
    </row>
    <row r="125" spans="1:5" s="327" customFormat="1" ht="31.5" x14ac:dyDescent="0.5">
      <c r="A125" s="107">
        <v>22</v>
      </c>
      <c r="B125" s="98"/>
      <c r="C125" s="112" t="s">
        <v>2478</v>
      </c>
      <c r="D125" s="107" t="s">
        <v>14</v>
      </c>
      <c r="E125" s="488">
        <v>0.28000000000000003</v>
      </c>
    </row>
    <row r="126" spans="1:5" s="327" customFormat="1" ht="15.75" x14ac:dyDescent="0.5">
      <c r="A126" s="107">
        <v>23</v>
      </c>
      <c r="B126" s="98"/>
      <c r="C126" s="112" t="s">
        <v>2521</v>
      </c>
      <c r="D126" s="107" t="s">
        <v>14</v>
      </c>
      <c r="E126" s="488">
        <v>0.25</v>
      </c>
    </row>
    <row r="127" spans="1:5" s="327" customFormat="1" ht="31.5" x14ac:dyDescent="0.5">
      <c r="A127" s="107">
        <v>24</v>
      </c>
      <c r="B127" s="98"/>
      <c r="C127" s="112" t="s">
        <v>2522</v>
      </c>
      <c r="D127" s="107" t="s">
        <v>14</v>
      </c>
      <c r="E127" s="488">
        <v>1.1000000000000001</v>
      </c>
    </row>
    <row r="128" spans="1:5" s="327" customFormat="1" ht="15.75" x14ac:dyDescent="0.5">
      <c r="A128" s="107">
        <v>25</v>
      </c>
      <c r="B128" s="98"/>
      <c r="C128" s="112" t="s">
        <v>2523</v>
      </c>
      <c r="D128" s="107" t="s">
        <v>14</v>
      </c>
      <c r="E128" s="488">
        <v>0.3</v>
      </c>
    </row>
    <row r="129" spans="1:26" s="327" customFormat="1" ht="15.75" x14ac:dyDescent="0.5">
      <c r="A129" s="107">
        <v>26</v>
      </c>
      <c r="B129" s="98"/>
      <c r="C129" s="112" t="s">
        <v>2524</v>
      </c>
      <c r="D129" s="107" t="s">
        <v>14</v>
      </c>
      <c r="E129" s="488">
        <v>0.2</v>
      </c>
    </row>
    <row r="130" spans="1:26" s="327" customFormat="1" ht="30.75" customHeight="1" x14ac:dyDescent="0.5">
      <c r="A130" s="107">
        <v>27</v>
      </c>
      <c r="B130" s="98"/>
      <c r="C130" s="112" t="s">
        <v>2525</v>
      </c>
      <c r="D130" s="107" t="s">
        <v>14</v>
      </c>
      <c r="E130" s="488">
        <v>0.5</v>
      </c>
    </row>
    <row r="131" spans="1:26" s="327" customFormat="1" ht="22.5" customHeight="1" x14ac:dyDescent="0.5">
      <c r="A131" s="107">
        <v>28</v>
      </c>
      <c r="B131" s="98"/>
      <c r="C131" s="518" t="s">
        <v>2526</v>
      </c>
      <c r="D131" s="107" t="s">
        <v>14</v>
      </c>
      <c r="E131" s="488">
        <v>0.3</v>
      </c>
    </row>
    <row r="132" spans="1:26" s="327" customFormat="1" ht="15.75" x14ac:dyDescent="0.5">
      <c r="A132" s="107">
        <v>29</v>
      </c>
      <c r="B132" s="98"/>
      <c r="C132" s="112" t="s">
        <v>2527</v>
      </c>
      <c r="D132" s="107" t="s">
        <v>14</v>
      </c>
      <c r="E132" s="488">
        <v>2.15</v>
      </c>
    </row>
    <row r="133" spans="1:26" s="327" customFormat="1" ht="15.75" x14ac:dyDescent="0.5">
      <c r="A133" s="107">
        <v>30</v>
      </c>
      <c r="B133" s="98"/>
      <c r="C133" s="112" t="s">
        <v>2528</v>
      </c>
      <c r="D133" s="107" t="s">
        <v>14</v>
      </c>
      <c r="E133" s="488">
        <v>0.15</v>
      </c>
    </row>
    <row r="134" spans="1:26" ht="18" x14ac:dyDescent="0.55000000000000004">
      <c r="A134" s="54"/>
      <c r="B134" s="54"/>
      <c r="C134" s="711" t="s">
        <v>12</v>
      </c>
      <c r="D134" s="711"/>
      <c r="E134" s="93">
        <f>SUM(E104:E133)</f>
        <v>10.103</v>
      </c>
    </row>
    <row r="135" spans="1:26" ht="18" x14ac:dyDescent="0.55000000000000004">
      <c r="A135" s="54"/>
      <c r="B135" s="54"/>
      <c r="C135" s="711" t="s">
        <v>1073</v>
      </c>
      <c r="D135" s="711"/>
      <c r="E135" s="93">
        <f>E134+E102</f>
        <v>279.28500000000003</v>
      </c>
    </row>
    <row r="137" spans="1:26" ht="18" x14ac:dyDescent="0.45">
      <c r="A137" s="710" t="s">
        <v>3046</v>
      </c>
      <c r="B137" s="710"/>
      <c r="C137" s="710"/>
      <c r="D137" s="710"/>
      <c r="E137" s="710"/>
    </row>
    <row r="138" spans="1:26" ht="15.75" x14ac:dyDescent="0.5">
      <c r="A138" s="43">
        <v>1</v>
      </c>
      <c r="B138" s="43">
        <v>1188</v>
      </c>
      <c r="C138" s="53" t="s">
        <v>2494</v>
      </c>
      <c r="D138" s="43" t="s">
        <v>83</v>
      </c>
      <c r="E138" s="92">
        <v>5.1870000000000003</v>
      </c>
    </row>
    <row r="139" spans="1:26" ht="31.5" x14ac:dyDescent="0.5">
      <c r="A139" s="43">
        <v>2</v>
      </c>
      <c r="B139" s="43">
        <v>1210</v>
      </c>
      <c r="C139" s="53" t="s">
        <v>2499</v>
      </c>
      <c r="D139" s="43" t="s">
        <v>83</v>
      </c>
      <c r="E139" s="92">
        <v>2.145</v>
      </c>
    </row>
    <row r="140" spans="1:26" ht="25.15" customHeight="1" x14ac:dyDescent="0.5">
      <c r="A140" s="43">
        <v>3</v>
      </c>
      <c r="B140" s="43">
        <v>1187</v>
      </c>
      <c r="C140" s="53" t="s">
        <v>2493</v>
      </c>
      <c r="D140" s="43" t="s">
        <v>83</v>
      </c>
      <c r="E140" s="92">
        <v>4.3520000000000003</v>
      </c>
      <c r="Z140" t="s">
        <v>2688</v>
      </c>
    </row>
    <row r="141" spans="1:26" ht="31.5" x14ac:dyDescent="0.5">
      <c r="A141" s="43">
        <v>4</v>
      </c>
      <c r="B141" s="43">
        <v>1136</v>
      </c>
      <c r="C141" s="59" t="s">
        <v>2486</v>
      </c>
      <c r="D141" s="43" t="s">
        <v>83</v>
      </c>
      <c r="E141" s="92">
        <v>3.62</v>
      </c>
    </row>
    <row r="142" spans="1:26" ht="15.75" x14ac:dyDescent="0.5">
      <c r="A142" s="5"/>
      <c r="B142" s="5"/>
      <c r="C142" s="609" t="s">
        <v>12</v>
      </c>
      <c r="D142" s="609"/>
      <c r="E142" s="88">
        <f>SUM(E138:E141)</f>
        <v>15.304000000000002</v>
      </c>
    </row>
  </sheetData>
  <mergeCells count="12">
    <mergeCell ref="A137:E137"/>
    <mergeCell ref="C142:D142"/>
    <mergeCell ref="C134:D134"/>
    <mergeCell ref="C135:D135"/>
    <mergeCell ref="A1:E1"/>
    <mergeCell ref="B101:D101"/>
    <mergeCell ref="A103:E103"/>
    <mergeCell ref="A11:E11"/>
    <mergeCell ref="A14:E14"/>
    <mergeCell ref="A19:E19"/>
    <mergeCell ref="A90:E90"/>
    <mergeCell ref="C102:D10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&amp;C&amp;P</oddFooter>
  </headerFooter>
  <rowBreaks count="2" manualBreakCount="2">
    <brk id="83" max="4" man="1"/>
    <brk id="11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44"/>
  <sheetViews>
    <sheetView view="pageBreakPreview" zoomScaleSheetLayoutView="100" workbookViewId="0">
      <pane ySplit="2" topLeftCell="A252" activePane="bottomLeft" state="frozen"/>
      <selection activeCell="C1" sqref="C1"/>
      <selection pane="bottomLeft" activeCell="E234" sqref="E234"/>
    </sheetView>
  </sheetViews>
  <sheetFormatPr defaultColWidth="9.140625" defaultRowHeight="15" x14ac:dyDescent="0.25"/>
  <cols>
    <col min="1" max="1" width="7.85546875" style="16" customWidth="1"/>
    <col min="2" max="2" width="13.140625" style="16" customWidth="1"/>
    <col min="3" max="3" width="44.42578125" style="19" customWidth="1"/>
    <col min="4" max="4" width="11.42578125" style="19" customWidth="1"/>
    <col min="5" max="5" width="16.7109375" style="16" customWidth="1"/>
    <col min="6" max="6" width="9.42578125" style="16" bestFit="1" customWidth="1"/>
    <col min="7" max="16384" width="9.140625" style="16"/>
  </cols>
  <sheetData>
    <row r="1" spans="1:7" ht="55.9" customHeight="1" x14ac:dyDescent="0.45">
      <c r="A1" s="567" t="s">
        <v>2647</v>
      </c>
      <c r="B1" s="567"/>
      <c r="C1" s="567"/>
      <c r="D1" s="567"/>
      <c r="E1" s="567"/>
    </row>
    <row r="2" spans="1:7" s="71" customFormat="1" ht="36" x14ac:dyDescent="0.45">
      <c r="A2" s="13" t="s">
        <v>641</v>
      </c>
      <c r="B2" s="13" t="s">
        <v>99</v>
      </c>
      <c r="C2" s="13" t="s">
        <v>100</v>
      </c>
      <c r="D2" s="13" t="s">
        <v>3</v>
      </c>
      <c r="E2" s="13" t="s">
        <v>2642</v>
      </c>
    </row>
    <row r="3" spans="1:7" customFormat="1" ht="18" x14ac:dyDescent="0.55000000000000004">
      <c r="A3" s="397"/>
      <c r="B3" s="397"/>
      <c r="C3" s="397" t="s">
        <v>3083</v>
      </c>
      <c r="D3" s="382"/>
      <c r="E3" s="397"/>
      <c r="F3" s="12"/>
      <c r="G3" s="12"/>
    </row>
    <row r="4" spans="1:7" customFormat="1" ht="18" x14ac:dyDescent="0.55000000000000004">
      <c r="A4" s="396">
        <v>1</v>
      </c>
      <c r="B4" s="403"/>
      <c r="C4" s="403" t="s">
        <v>3084</v>
      </c>
      <c r="D4" s="406"/>
      <c r="E4" s="401"/>
      <c r="F4" s="12"/>
      <c r="G4" s="12"/>
    </row>
    <row r="5" spans="1:7" customFormat="1" ht="18" x14ac:dyDescent="0.55000000000000004">
      <c r="A5" s="398">
        <f>A4+1</f>
        <v>2</v>
      </c>
      <c r="B5" s="403"/>
      <c r="C5" s="403" t="s">
        <v>3085</v>
      </c>
      <c r="D5" s="406"/>
      <c r="E5" s="401">
        <f>E14</f>
        <v>4.6269999999999998</v>
      </c>
      <c r="F5" s="12"/>
      <c r="G5" s="12"/>
    </row>
    <row r="6" spans="1:7" customFormat="1" ht="18" x14ac:dyDescent="0.55000000000000004">
      <c r="A6" s="398">
        <f t="shared" ref="A6:A10" si="0">A5+1</f>
        <v>3</v>
      </c>
      <c r="B6" s="90"/>
      <c r="C6" s="90" t="s">
        <v>3086</v>
      </c>
      <c r="D6" s="406"/>
      <c r="E6" s="398"/>
      <c r="F6" s="12"/>
      <c r="G6" s="12"/>
    </row>
    <row r="7" spans="1:7" customFormat="1" ht="18" x14ac:dyDescent="0.55000000000000004">
      <c r="A7" s="398">
        <f t="shared" si="0"/>
        <v>4</v>
      </c>
      <c r="B7" s="90"/>
      <c r="C7" s="90" t="s">
        <v>3087</v>
      </c>
      <c r="D7" s="406"/>
      <c r="E7" s="400">
        <f>E18</f>
        <v>38.876999999999995</v>
      </c>
      <c r="F7" s="12"/>
      <c r="G7" s="12"/>
    </row>
    <row r="8" spans="1:7" customFormat="1" ht="18" x14ac:dyDescent="0.55000000000000004">
      <c r="A8" s="398">
        <f t="shared" si="0"/>
        <v>5</v>
      </c>
      <c r="B8" s="90"/>
      <c r="C8" s="90" t="s">
        <v>3088</v>
      </c>
      <c r="D8" s="406"/>
      <c r="E8" s="400">
        <f>E210</f>
        <v>15.999000000000001</v>
      </c>
      <c r="F8" s="12"/>
      <c r="G8" s="12"/>
    </row>
    <row r="9" spans="1:7" customFormat="1" ht="18" x14ac:dyDescent="0.55000000000000004">
      <c r="A9" s="398">
        <f t="shared" si="0"/>
        <v>6</v>
      </c>
      <c r="B9" s="90"/>
      <c r="C9" s="90" t="s">
        <v>377</v>
      </c>
      <c r="D9" s="406"/>
      <c r="E9" s="400">
        <f>E198+E224+E229+E230+E235+E237+E239+E240</f>
        <v>106.02199999999998</v>
      </c>
      <c r="F9" s="12"/>
      <c r="G9" s="12"/>
    </row>
    <row r="10" spans="1:7" customFormat="1" ht="18" x14ac:dyDescent="0.55000000000000004">
      <c r="A10" s="398">
        <f t="shared" si="0"/>
        <v>7</v>
      </c>
      <c r="B10" s="90"/>
      <c r="C10" s="90" t="s">
        <v>596</v>
      </c>
      <c r="D10" s="406"/>
      <c r="E10" s="400">
        <f>E207+E226+E227+E228+E238</f>
        <v>17.401</v>
      </c>
      <c r="F10" s="12"/>
      <c r="G10" s="12"/>
    </row>
    <row r="11" spans="1:7" customFormat="1" ht="18" x14ac:dyDescent="0.55000000000000004">
      <c r="A11" s="398"/>
      <c r="B11" s="90"/>
      <c r="C11" s="90"/>
      <c r="D11" s="80" t="s">
        <v>107</v>
      </c>
      <c r="E11" s="74">
        <f>SUM(E4:E10)</f>
        <v>182.92599999999999</v>
      </c>
      <c r="F11" s="12"/>
      <c r="G11" s="12"/>
    </row>
    <row r="12" spans="1:7" customFormat="1" ht="18" x14ac:dyDescent="0.55000000000000004">
      <c r="A12" s="573" t="s">
        <v>3085</v>
      </c>
      <c r="B12" s="574"/>
      <c r="C12" s="574"/>
      <c r="D12" s="574"/>
      <c r="E12" s="575"/>
      <c r="F12" s="12"/>
      <c r="G12" s="12"/>
    </row>
    <row r="13" spans="1:7" ht="31.5" x14ac:dyDescent="0.45">
      <c r="A13" s="59">
        <v>1</v>
      </c>
      <c r="B13" s="59">
        <v>302</v>
      </c>
      <c r="C13" s="60" t="s">
        <v>642</v>
      </c>
      <c r="D13" s="72" t="s">
        <v>5</v>
      </c>
      <c r="E13" s="73">
        <v>4.6269999999999998</v>
      </c>
    </row>
    <row r="14" spans="1:7" ht="15.75" x14ac:dyDescent="0.45">
      <c r="A14" s="398"/>
      <c r="B14" s="398"/>
      <c r="C14" s="60"/>
      <c r="D14" s="407" t="s">
        <v>107</v>
      </c>
      <c r="E14" s="243">
        <f>E13</f>
        <v>4.6269999999999998</v>
      </c>
    </row>
    <row r="15" spans="1:7" ht="15.75" x14ac:dyDescent="0.45">
      <c r="A15" s="573" t="s">
        <v>3087</v>
      </c>
      <c r="B15" s="574"/>
      <c r="C15" s="574"/>
      <c r="D15" s="574"/>
      <c r="E15" s="575"/>
    </row>
    <row r="16" spans="1:7" ht="31.5" x14ac:dyDescent="0.45">
      <c r="A16" s="59">
        <v>1</v>
      </c>
      <c r="B16" s="59">
        <v>281</v>
      </c>
      <c r="C16" s="60" t="s">
        <v>643</v>
      </c>
      <c r="D16" s="72" t="s">
        <v>9</v>
      </c>
      <c r="E16" s="73">
        <v>4.62</v>
      </c>
    </row>
    <row r="17" spans="1:5" ht="31.5" x14ac:dyDescent="0.45">
      <c r="A17" s="59">
        <v>2</v>
      </c>
      <c r="B17" s="59">
        <v>362</v>
      </c>
      <c r="C17" s="60" t="s">
        <v>644</v>
      </c>
      <c r="D17" s="72" t="s">
        <v>9</v>
      </c>
      <c r="E17" s="489">
        <v>34.256999999999998</v>
      </c>
    </row>
    <row r="18" spans="1:5" ht="15.75" x14ac:dyDescent="0.45">
      <c r="A18" s="398"/>
      <c r="B18" s="398"/>
      <c r="C18" s="60"/>
      <c r="D18" s="407" t="s">
        <v>107</v>
      </c>
      <c r="E18" s="74">
        <f>E16+E17</f>
        <v>38.876999999999995</v>
      </c>
    </row>
    <row r="19" spans="1:5" ht="15.75" x14ac:dyDescent="0.45">
      <c r="A19" s="573" t="s">
        <v>377</v>
      </c>
      <c r="B19" s="574"/>
      <c r="C19" s="574"/>
      <c r="D19" s="574"/>
      <c r="E19" s="575"/>
    </row>
    <row r="20" spans="1:5" ht="31.5" x14ac:dyDescent="0.45">
      <c r="A20" s="59">
        <v>1</v>
      </c>
      <c r="B20" s="59">
        <v>88</v>
      </c>
      <c r="C20" s="60" t="s">
        <v>645</v>
      </c>
      <c r="D20" s="72" t="s">
        <v>380</v>
      </c>
      <c r="E20" s="73">
        <v>1.234</v>
      </c>
    </row>
    <row r="21" spans="1:5" ht="15.75" x14ac:dyDescent="0.45">
      <c r="A21" s="59">
        <v>2</v>
      </c>
      <c r="B21" s="59">
        <v>89</v>
      </c>
      <c r="C21" s="60" t="s">
        <v>646</v>
      </c>
      <c r="D21" s="72" t="s">
        <v>380</v>
      </c>
      <c r="E21" s="73">
        <v>0.41799999999999998</v>
      </c>
    </row>
    <row r="22" spans="1:5" ht="31.5" x14ac:dyDescent="0.45">
      <c r="A22" s="59">
        <v>3</v>
      </c>
      <c r="B22" s="59">
        <v>90</v>
      </c>
      <c r="C22" s="60" t="s">
        <v>647</v>
      </c>
      <c r="D22" s="72" t="s">
        <v>380</v>
      </c>
      <c r="E22" s="73">
        <v>0.219</v>
      </c>
    </row>
    <row r="23" spans="1:5" ht="47.25" x14ac:dyDescent="0.45">
      <c r="A23" s="398">
        <v>4</v>
      </c>
      <c r="B23" s="59">
        <v>91</v>
      </c>
      <c r="C23" s="60" t="s">
        <v>648</v>
      </c>
      <c r="D23" s="72" t="s">
        <v>380</v>
      </c>
      <c r="E23" s="73">
        <v>0.56699999999999995</v>
      </c>
    </row>
    <row r="24" spans="1:5" ht="31.5" x14ac:dyDescent="0.45">
      <c r="A24" s="398">
        <v>5</v>
      </c>
      <c r="B24" s="59">
        <v>92</v>
      </c>
      <c r="C24" s="60" t="s">
        <v>649</v>
      </c>
      <c r="D24" s="72" t="s">
        <v>380</v>
      </c>
      <c r="E24" s="73">
        <v>0.67700000000000005</v>
      </c>
    </row>
    <row r="25" spans="1:5" ht="31.5" x14ac:dyDescent="0.45">
      <c r="A25" s="398">
        <v>6</v>
      </c>
      <c r="B25" s="59">
        <v>93</v>
      </c>
      <c r="C25" s="60" t="s">
        <v>650</v>
      </c>
      <c r="D25" s="72" t="s">
        <v>380</v>
      </c>
      <c r="E25" s="73">
        <v>0.26100000000000001</v>
      </c>
    </row>
    <row r="26" spans="1:5" ht="31.5" x14ac:dyDescent="0.45">
      <c r="A26" s="398">
        <v>7</v>
      </c>
      <c r="B26" s="59">
        <v>94</v>
      </c>
      <c r="C26" s="60" t="s">
        <v>651</v>
      </c>
      <c r="D26" s="72" t="s">
        <v>380</v>
      </c>
      <c r="E26" s="73">
        <v>1.528</v>
      </c>
    </row>
    <row r="27" spans="1:5" ht="31.5" x14ac:dyDescent="0.45">
      <c r="A27" s="398">
        <v>8</v>
      </c>
      <c r="B27" s="59">
        <v>95</v>
      </c>
      <c r="C27" s="60" t="s">
        <v>652</v>
      </c>
      <c r="D27" s="72" t="s">
        <v>380</v>
      </c>
      <c r="E27" s="73">
        <v>1.079</v>
      </c>
    </row>
    <row r="28" spans="1:5" ht="31.5" x14ac:dyDescent="0.45">
      <c r="A28" s="398">
        <v>9</v>
      </c>
      <c r="B28" s="59">
        <v>96</v>
      </c>
      <c r="C28" s="60" t="s">
        <v>653</v>
      </c>
      <c r="D28" s="72" t="s">
        <v>380</v>
      </c>
      <c r="E28" s="73">
        <v>0.55100000000000005</v>
      </c>
    </row>
    <row r="29" spans="1:5" ht="31.5" x14ac:dyDescent="0.45">
      <c r="A29" s="398">
        <v>10</v>
      </c>
      <c r="B29" s="59">
        <v>97</v>
      </c>
      <c r="C29" s="60" t="s">
        <v>654</v>
      </c>
      <c r="D29" s="72" t="s">
        <v>380</v>
      </c>
      <c r="E29" s="73">
        <v>0.27400000000000002</v>
      </c>
    </row>
    <row r="30" spans="1:5" ht="47.25" x14ac:dyDescent="0.45">
      <c r="A30" s="398">
        <v>11</v>
      </c>
      <c r="B30" s="59">
        <v>98</v>
      </c>
      <c r="C30" s="60" t="s">
        <v>655</v>
      </c>
      <c r="D30" s="72" t="s">
        <v>380</v>
      </c>
      <c r="E30" s="73">
        <v>0.498</v>
      </c>
    </row>
    <row r="31" spans="1:5" ht="31.5" x14ac:dyDescent="0.45">
      <c r="A31" s="398">
        <v>12</v>
      </c>
      <c r="B31" s="59">
        <v>99</v>
      </c>
      <c r="C31" s="60" t="s">
        <v>656</v>
      </c>
      <c r="D31" s="72" t="s">
        <v>380</v>
      </c>
      <c r="E31" s="73">
        <v>2.585</v>
      </c>
    </row>
    <row r="32" spans="1:5" ht="47.25" x14ac:dyDescent="0.45">
      <c r="A32" s="398">
        <v>13</v>
      </c>
      <c r="B32" s="59">
        <v>100</v>
      </c>
      <c r="C32" s="60" t="s">
        <v>657</v>
      </c>
      <c r="D32" s="72" t="s">
        <v>380</v>
      </c>
      <c r="E32" s="73">
        <v>5.7000000000000002E-2</v>
      </c>
    </row>
    <row r="33" spans="1:5" ht="31.5" x14ac:dyDescent="0.45">
      <c r="A33" s="398">
        <v>14</v>
      </c>
      <c r="B33" s="59">
        <v>101</v>
      </c>
      <c r="C33" s="60" t="s">
        <v>658</v>
      </c>
      <c r="D33" s="72" t="s">
        <v>380</v>
      </c>
      <c r="E33" s="73">
        <v>0.61899999999999999</v>
      </c>
    </row>
    <row r="34" spans="1:5" ht="47.25" x14ac:dyDescent="0.45">
      <c r="A34" s="398">
        <v>15</v>
      </c>
      <c r="B34" s="59">
        <v>102</v>
      </c>
      <c r="C34" s="60" t="s">
        <v>659</v>
      </c>
      <c r="D34" s="72" t="s">
        <v>380</v>
      </c>
      <c r="E34" s="73">
        <v>9.7000000000000003E-2</v>
      </c>
    </row>
    <row r="35" spans="1:5" ht="47.25" x14ac:dyDescent="0.45">
      <c r="A35" s="398">
        <v>16</v>
      </c>
      <c r="B35" s="59">
        <v>104</v>
      </c>
      <c r="C35" s="60" t="s">
        <v>660</v>
      </c>
      <c r="D35" s="72" t="s">
        <v>380</v>
      </c>
      <c r="E35" s="73">
        <v>0.38</v>
      </c>
    </row>
    <row r="36" spans="1:5" ht="47.25" x14ac:dyDescent="0.45">
      <c r="A36" s="398">
        <v>17</v>
      </c>
      <c r="B36" s="59">
        <v>105</v>
      </c>
      <c r="C36" s="60" t="s">
        <v>661</v>
      </c>
      <c r="D36" s="72" t="s">
        <v>380</v>
      </c>
      <c r="E36" s="73">
        <v>0.28699999999999998</v>
      </c>
    </row>
    <row r="37" spans="1:5" ht="31.5" x14ac:dyDescent="0.45">
      <c r="A37" s="398">
        <v>18</v>
      </c>
      <c r="B37" s="59">
        <v>106</v>
      </c>
      <c r="C37" s="60" t="s">
        <v>662</v>
      </c>
      <c r="D37" s="72" t="s">
        <v>380</v>
      </c>
      <c r="E37" s="73">
        <v>1.1599999999999999</v>
      </c>
    </row>
    <row r="38" spans="1:5" ht="31.5" x14ac:dyDescent="0.45">
      <c r="A38" s="398">
        <v>19</v>
      </c>
      <c r="B38" s="59">
        <v>107</v>
      </c>
      <c r="C38" s="60" t="s">
        <v>663</v>
      </c>
      <c r="D38" s="72" t="s">
        <v>380</v>
      </c>
      <c r="E38" s="73">
        <v>1.774</v>
      </c>
    </row>
    <row r="39" spans="1:5" ht="31.5" x14ac:dyDescent="0.45">
      <c r="A39" s="398">
        <v>20</v>
      </c>
      <c r="B39" s="59">
        <v>108</v>
      </c>
      <c r="C39" s="60" t="s">
        <v>664</v>
      </c>
      <c r="D39" s="72" t="s">
        <v>380</v>
      </c>
      <c r="E39" s="73">
        <v>0.53300000000000003</v>
      </c>
    </row>
    <row r="40" spans="1:5" ht="47.25" x14ac:dyDescent="0.45">
      <c r="A40" s="398">
        <v>21</v>
      </c>
      <c r="B40" s="59">
        <v>109</v>
      </c>
      <c r="C40" s="60" t="s">
        <v>665</v>
      </c>
      <c r="D40" s="72" t="s">
        <v>380</v>
      </c>
      <c r="E40" s="73">
        <v>0.53200000000000003</v>
      </c>
    </row>
    <row r="41" spans="1:5" ht="47.25" x14ac:dyDescent="0.45">
      <c r="A41" s="398">
        <v>22</v>
      </c>
      <c r="B41" s="59">
        <v>110</v>
      </c>
      <c r="C41" s="60" t="s">
        <v>666</v>
      </c>
      <c r="D41" s="72" t="s">
        <v>380</v>
      </c>
      <c r="E41" s="73">
        <v>1.05</v>
      </c>
    </row>
    <row r="42" spans="1:5" ht="31.5" x14ac:dyDescent="0.45">
      <c r="A42" s="398">
        <v>23</v>
      </c>
      <c r="B42" s="59">
        <v>111</v>
      </c>
      <c r="C42" s="60" t="s">
        <v>667</v>
      </c>
      <c r="D42" s="72" t="s">
        <v>380</v>
      </c>
      <c r="E42" s="73">
        <v>0.252</v>
      </c>
    </row>
    <row r="43" spans="1:5" ht="31.5" x14ac:dyDescent="0.45">
      <c r="A43" s="398">
        <v>24</v>
      </c>
      <c r="B43" s="59">
        <v>112</v>
      </c>
      <c r="C43" s="60" t="s">
        <v>668</v>
      </c>
      <c r="D43" s="72" t="s">
        <v>380</v>
      </c>
      <c r="E43" s="73">
        <v>0.56699999999999995</v>
      </c>
    </row>
    <row r="44" spans="1:5" ht="47.25" x14ac:dyDescent="0.45">
      <c r="A44" s="398">
        <v>25</v>
      </c>
      <c r="B44" s="59">
        <v>113</v>
      </c>
      <c r="C44" s="60" t="s">
        <v>669</v>
      </c>
      <c r="D44" s="72" t="s">
        <v>380</v>
      </c>
      <c r="E44" s="73">
        <v>0.155</v>
      </c>
    </row>
    <row r="45" spans="1:5" ht="15.75" x14ac:dyDescent="0.45">
      <c r="A45" s="398">
        <v>26</v>
      </c>
      <c r="B45" s="59">
        <v>114</v>
      </c>
      <c r="C45" s="60" t="s">
        <v>670</v>
      </c>
      <c r="D45" s="72" t="s">
        <v>380</v>
      </c>
      <c r="E45" s="73">
        <v>0.45700000000000002</v>
      </c>
    </row>
    <row r="46" spans="1:5" ht="47.25" x14ac:dyDescent="0.45">
      <c r="A46" s="398">
        <v>27</v>
      </c>
      <c r="B46" s="59">
        <v>115</v>
      </c>
      <c r="C46" s="60" t="s">
        <v>671</v>
      </c>
      <c r="D46" s="72" t="s">
        <v>380</v>
      </c>
      <c r="E46" s="73">
        <v>0.27500000000000002</v>
      </c>
    </row>
    <row r="47" spans="1:5" ht="31.5" x14ac:dyDescent="0.45">
      <c r="A47" s="398">
        <v>28</v>
      </c>
      <c r="B47" s="59">
        <v>116</v>
      </c>
      <c r="C47" s="60" t="s">
        <v>672</v>
      </c>
      <c r="D47" s="72" t="s">
        <v>380</v>
      </c>
      <c r="E47" s="73">
        <v>0.159</v>
      </c>
    </row>
    <row r="48" spans="1:5" ht="31.5" x14ac:dyDescent="0.45">
      <c r="A48" s="398">
        <v>29</v>
      </c>
      <c r="B48" s="59">
        <v>117</v>
      </c>
      <c r="C48" s="60" t="s">
        <v>673</v>
      </c>
      <c r="D48" s="72" t="s">
        <v>380</v>
      </c>
      <c r="E48" s="73">
        <v>0.14899999999999999</v>
      </c>
    </row>
    <row r="49" spans="1:5" ht="15.75" x14ac:dyDescent="0.45">
      <c r="A49" s="398">
        <v>30</v>
      </c>
      <c r="B49" s="59">
        <v>118</v>
      </c>
      <c r="C49" s="60" t="s">
        <v>674</v>
      </c>
      <c r="D49" s="72" t="s">
        <v>380</v>
      </c>
      <c r="E49" s="73">
        <v>0.51900000000000002</v>
      </c>
    </row>
    <row r="50" spans="1:5" ht="31.5" x14ac:dyDescent="0.45">
      <c r="A50" s="398">
        <v>31</v>
      </c>
      <c r="B50" s="59">
        <v>119</v>
      </c>
      <c r="C50" s="60" t="s">
        <v>675</v>
      </c>
      <c r="D50" s="72" t="s">
        <v>380</v>
      </c>
      <c r="E50" s="73">
        <v>0.71599999999999997</v>
      </c>
    </row>
    <row r="51" spans="1:5" ht="31.5" x14ac:dyDescent="0.45">
      <c r="A51" s="398">
        <v>32</v>
      </c>
      <c r="B51" s="59">
        <v>126</v>
      </c>
      <c r="C51" s="60" t="s">
        <v>676</v>
      </c>
      <c r="D51" s="72" t="s">
        <v>380</v>
      </c>
      <c r="E51" s="73">
        <v>0.17499999999999999</v>
      </c>
    </row>
    <row r="52" spans="1:5" ht="31.5" x14ac:dyDescent="0.45">
      <c r="A52" s="398">
        <v>33</v>
      </c>
      <c r="B52" s="59">
        <v>127</v>
      </c>
      <c r="C52" s="60" t="s">
        <v>677</v>
      </c>
      <c r="D52" s="72" t="s">
        <v>380</v>
      </c>
      <c r="E52" s="73">
        <v>0.17799999999999999</v>
      </c>
    </row>
    <row r="53" spans="1:5" ht="31.5" x14ac:dyDescent="0.45">
      <c r="A53" s="398">
        <v>34</v>
      </c>
      <c r="B53" s="59">
        <v>128</v>
      </c>
      <c r="C53" s="60" t="s">
        <v>678</v>
      </c>
      <c r="D53" s="72" t="s">
        <v>380</v>
      </c>
      <c r="E53" s="73">
        <v>0.46100000000000002</v>
      </c>
    </row>
    <row r="54" spans="1:5" ht="31.5" x14ac:dyDescent="0.45">
      <c r="A54" s="398">
        <v>35</v>
      </c>
      <c r="B54" s="59">
        <v>129</v>
      </c>
      <c r="C54" s="60" t="s">
        <v>679</v>
      </c>
      <c r="D54" s="72" t="s">
        <v>380</v>
      </c>
      <c r="E54" s="73">
        <v>0.29199999999999998</v>
      </c>
    </row>
    <row r="55" spans="1:5" ht="31.5" x14ac:dyDescent="0.45">
      <c r="A55" s="398">
        <v>36</v>
      </c>
      <c r="B55" s="59">
        <v>130</v>
      </c>
      <c r="C55" s="60" t="s">
        <v>680</v>
      </c>
      <c r="D55" s="72" t="s">
        <v>380</v>
      </c>
      <c r="E55" s="73">
        <v>0.10199999999999999</v>
      </c>
    </row>
    <row r="56" spans="1:5" ht="31.5" x14ac:dyDescent="0.45">
      <c r="A56" s="398">
        <v>37</v>
      </c>
      <c r="B56" s="59">
        <v>131</v>
      </c>
      <c r="C56" s="60" t="s">
        <v>681</v>
      </c>
      <c r="D56" s="72" t="s">
        <v>380</v>
      </c>
      <c r="E56" s="73">
        <v>6.8000000000000005E-2</v>
      </c>
    </row>
    <row r="57" spans="1:5" ht="31.5" x14ac:dyDescent="0.45">
      <c r="A57" s="398">
        <v>38</v>
      </c>
      <c r="B57" s="59">
        <v>132</v>
      </c>
      <c r="C57" s="60" t="s">
        <v>682</v>
      </c>
      <c r="D57" s="72" t="s">
        <v>380</v>
      </c>
      <c r="E57" s="73">
        <v>0.15</v>
      </c>
    </row>
    <row r="58" spans="1:5" ht="31.5" x14ac:dyDescent="0.45">
      <c r="A58" s="398">
        <v>39</v>
      </c>
      <c r="B58" s="59">
        <v>138</v>
      </c>
      <c r="C58" s="60" t="s">
        <v>683</v>
      </c>
      <c r="D58" s="72" t="s">
        <v>380</v>
      </c>
      <c r="E58" s="73">
        <v>0.79600000000000004</v>
      </c>
    </row>
    <row r="59" spans="1:5" ht="47.25" x14ac:dyDescent="0.45">
      <c r="A59" s="398">
        <v>40</v>
      </c>
      <c r="B59" s="59">
        <v>140</v>
      </c>
      <c r="C59" s="60" t="s">
        <v>684</v>
      </c>
      <c r="D59" s="72" t="s">
        <v>380</v>
      </c>
      <c r="E59" s="73">
        <v>0.32100000000000001</v>
      </c>
    </row>
    <row r="60" spans="1:5" ht="47.25" x14ac:dyDescent="0.45">
      <c r="A60" s="398">
        <v>41</v>
      </c>
      <c r="B60" s="59">
        <v>141</v>
      </c>
      <c r="C60" s="60" t="s">
        <v>685</v>
      </c>
      <c r="D60" s="72" t="s">
        <v>380</v>
      </c>
      <c r="E60" s="73">
        <v>0.23200000000000001</v>
      </c>
    </row>
    <row r="61" spans="1:5" ht="31.5" x14ac:dyDescent="0.45">
      <c r="A61" s="398">
        <v>42</v>
      </c>
      <c r="B61" s="59">
        <v>142</v>
      </c>
      <c r="C61" s="60" t="s">
        <v>686</v>
      </c>
      <c r="D61" s="72" t="s">
        <v>380</v>
      </c>
      <c r="E61" s="73">
        <v>0.28000000000000003</v>
      </c>
    </row>
    <row r="62" spans="1:5" ht="31.5" x14ac:dyDescent="0.45">
      <c r="A62" s="398">
        <v>43</v>
      </c>
      <c r="B62" s="59">
        <v>144</v>
      </c>
      <c r="C62" s="60" t="s">
        <v>687</v>
      </c>
      <c r="D62" s="72" t="s">
        <v>380</v>
      </c>
      <c r="E62" s="73">
        <v>0.61799999999999999</v>
      </c>
    </row>
    <row r="63" spans="1:5" ht="31.5" x14ac:dyDescent="0.45">
      <c r="A63" s="398">
        <v>44</v>
      </c>
      <c r="B63" s="59">
        <v>146</v>
      </c>
      <c r="C63" s="60" t="s">
        <v>688</v>
      </c>
      <c r="D63" s="72" t="s">
        <v>380</v>
      </c>
      <c r="E63" s="73">
        <v>2.7130000000000001</v>
      </c>
    </row>
    <row r="64" spans="1:5" ht="15.75" x14ac:dyDescent="0.45">
      <c r="A64" s="398">
        <v>45</v>
      </c>
      <c r="B64" s="59">
        <v>152</v>
      </c>
      <c r="C64" s="60" t="s">
        <v>689</v>
      </c>
      <c r="D64" s="72" t="s">
        <v>380</v>
      </c>
      <c r="E64" s="73">
        <v>0.12</v>
      </c>
    </row>
    <row r="65" spans="1:7" ht="15.75" x14ac:dyDescent="0.45">
      <c r="A65" s="398">
        <v>46</v>
      </c>
      <c r="B65" s="59">
        <v>153</v>
      </c>
      <c r="C65" s="60" t="s">
        <v>690</v>
      </c>
      <c r="D65" s="72" t="s">
        <v>380</v>
      </c>
      <c r="E65" s="73">
        <v>1.1910000000000001</v>
      </c>
    </row>
    <row r="66" spans="1:7" ht="15.75" x14ac:dyDescent="0.45">
      <c r="A66" s="398">
        <v>47</v>
      </c>
      <c r="B66" s="59">
        <v>154</v>
      </c>
      <c r="C66" s="60" t="s">
        <v>691</v>
      </c>
      <c r="D66" s="72" t="s">
        <v>380</v>
      </c>
      <c r="E66" s="73">
        <v>2.0179999999999998</v>
      </c>
    </row>
    <row r="67" spans="1:7" ht="31.5" x14ac:dyDescent="0.45">
      <c r="A67" s="398">
        <v>48</v>
      </c>
      <c r="B67" s="59">
        <v>155</v>
      </c>
      <c r="C67" s="60" t="s">
        <v>692</v>
      </c>
      <c r="D67" s="72" t="s">
        <v>380</v>
      </c>
      <c r="E67" s="73">
        <v>1.998</v>
      </c>
      <c r="G67" s="16" t="s">
        <v>284</v>
      </c>
    </row>
    <row r="68" spans="1:7" ht="31.5" x14ac:dyDescent="0.45">
      <c r="A68" s="398">
        <v>49</v>
      </c>
      <c r="B68" s="59">
        <v>156</v>
      </c>
      <c r="C68" s="60" t="s">
        <v>693</v>
      </c>
      <c r="D68" s="72" t="s">
        <v>380</v>
      </c>
      <c r="E68" s="73">
        <v>0.57099999999999995</v>
      </c>
    </row>
    <row r="69" spans="1:7" ht="15.75" x14ac:dyDescent="0.45">
      <c r="A69" s="398">
        <v>50</v>
      </c>
      <c r="B69" s="59">
        <v>157</v>
      </c>
      <c r="C69" s="60" t="s">
        <v>694</v>
      </c>
      <c r="D69" s="72" t="s">
        <v>380</v>
      </c>
      <c r="E69" s="73">
        <v>0.23400000000000001</v>
      </c>
    </row>
    <row r="70" spans="1:7" ht="31.5" x14ac:dyDescent="0.45">
      <c r="A70" s="398">
        <v>51</v>
      </c>
      <c r="B70" s="59">
        <v>158</v>
      </c>
      <c r="C70" s="60" t="s">
        <v>695</v>
      </c>
      <c r="D70" s="72" t="s">
        <v>380</v>
      </c>
      <c r="E70" s="73">
        <v>0.14299999999999999</v>
      </c>
    </row>
    <row r="71" spans="1:7" ht="15.75" x14ac:dyDescent="0.45">
      <c r="A71" s="398">
        <v>52</v>
      </c>
      <c r="B71" s="59">
        <v>159</v>
      </c>
      <c r="C71" s="60" t="s">
        <v>696</v>
      </c>
      <c r="D71" s="72" t="s">
        <v>380</v>
      </c>
      <c r="E71" s="73">
        <v>0.29499999999999998</v>
      </c>
    </row>
    <row r="72" spans="1:7" ht="31.5" x14ac:dyDescent="0.45">
      <c r="A72" s="398">
        <v>53</v>
      </c>
      <c r="B72" s="59">
        <v>160</v>
      </c>
      <c r="C72" s="60" t="s">
        <v>697</v>
      </c>
      <c r="D72" s="72" t="s">
        <v>380</v>
      </c>
      <c r="E72" s="73">
        <v>1.6579999999999999</v>
      </c>
    </row>
    <row r="73" spans="1:7" ht="31.5" x14ac:dyDescent="0.45">
      <c r="A73" s="398">
        <v>54</v>
      </c>
      <c r="B73" s="59">
        <v>161</v>
      </c>
      <c r="C73" s="60" t="s">
        <v>698</v>
      </c>
      <c r="D73" s="72" t="s">
        <v>380</v>
      </c>
      <c r="E73" s="73">
        <v>1.86</v>
      </c>
    </row>
    <row r="74" spans="1:7" ht="31.5" x14ac:dyDescent="0.45">
      <c r="A74" s="398">
        <v>55</v>
      </c>
      <c r="B74" s="59">
        <v>163</v>
      </c>
      <c r="C74" s="60" t="s">
        <v>699</v>
      </c>
      <c r="D74" s="72" t="s">
        <v>380</v>
      </c>
      <c r="E74" s="73">
        <v>6.8000000000000005E-2</v>
      </c>
    </row>
    <row r="75" spans="1:7" ht="31.5" x14ac:dyDescent="0.45">
      <c r="A75" s="398">
        <v>56</v>
      </c>
      <c r="B75" s="59">
        <v>164</v>
      </c>
      <c r="C75" s="60" t="s">
        <v>700</v>
      </c>
      <c r="D75" s="72" t="s">
        <v>380</v>
      </c>
      <c r="E75" s="73">
        <v>6.3E-2</v>
      </c>
    </row>
    <row r="76" spans="1:7" ht="31.5" x14ac:dyDescent="0.45">
      <c r="A76" s="398">
        <v>57</v>
      </c>
      <c r="B76" s="59">
        <v>165</v>
      </c>
      <c r="C76" s="60" t="s">
        <v>701</v>
      </c>
      <c r="D76" s="72" t="s">
        <v>380</v>
      </c>
      <c r="E76" s="73">
        <v>0.126</v>
      </c>
    </row>
    <row r="77" spans="1:7" ht="31.5" x14ac:dyDescent="0.45">
      <c r="A77" s="398">
        <v>58</v>
      </c>
      <c r="B77" s="59">
        <v>166</v>
      </c>
      <c r="C77" s="60" t="s">
        <v>702</v>
      </c>
      <c r="D77" s="72" t="s">
        <v>380</v>
      </c>
      <c r="E77" s="73">
        <v>8.8999999999999996E-2</v>
      </c>
    </row>
    <row r="78" spans="1:7" ht="31.5" x14ac:dyDescent="0.45">
      <c r="A78" s="398">
        <v>59</v>
      </c>
      <c r="B78" s="59">
        <v>167</v>
      </c>
      <c r="C78" s="60" t="s">
        <v>703</v>
      </c>
      <c r="D78" s="72" t="s">
        <v>380</v>
      </c>
      <c r="E78" s="73">
        <v>9.4E-2</v>
      </c>
    </row>
    <row r="79" spans="1:7" ht="31.5" x14ac:dyDescent="0.45">
      <c r="A79" s="398">
        <v>60</v>
      </c>
      <c r="B79" s="59">
        <v>168</v>
      </c>
      <c r="C79" s="60" t="s">
        <v>704</v>
      </c>
      <c r="D79" s="72" t="s">
        <v>380</v>
      </c>
      <c r="E79" s="73">
        <v>0.05</v>
      </c>
    </row>
    <row r="80" spans="1:7" ht="31.5" x14ac:dyDescent="0.45">
      <c r="A80" s="398">
        <v>61</v>
      </c>
      <c r="B80" s="59">
        <v>169</v>
      </c>
      <c r="C80" s="60" t="s">
        <v>705</v>
      </c>
      <c r="D80" s="72" t="s">
        <v>380</v>
      </c>
      <c r="E80" s="73">
        <v>0.19700000000000001</v>
      </c>
    </row>
    <row r="81" spans="1:5" ht="63" x14ac:dyDescent="0.45">
      <c r="A81" s="398">
        <v>62</v>
      </c>
      <c r="B81" s="59">
        <v>170</v>
      </c>
      <c r="C81" s="60" t="s">
        <v>706</v>
      </c>
      <c r="D81" s="72" t="s">
        <v>380</v>
      </c>
      <c r="E81" s="73">
        <v>0.36699999999999999</v>
      </c>
    </row>
    <row r="82" spans="1:5" ht="47.25" x14ac:dyDescent="0.45">
      <c r="A82" s="398">
        <v>63</v>
      </c>
      <c r="B82" s="59">
        <v>171</v>
      </c>
      <c r="C82" s="60" t="s">
        <v>707</v>
      </c>
      <c r="D82" s="72" t="s">
        <v>380</v>
      </c>
      <c r="E82" s="73">
        <v>0.253</v>
      </c>
    </row>
    <row r="83" spans="1:5" ht="31.5" x14ac:dyDescent="0.45">
      <c r="A83" s="398">
        <v>64</v>
      </c>
      <c r="B83" s="59">
        <v>172</v>
      </c>
      <c r="C83" s="60" t="s">
        <v>708</v>
      </c>
      <c r="D83" s="72" t="s">
        <v>380</v>
      </c>
      <c r="E83" s="73">
        <v>1.3879999999999999</v>
      </c>
    </row>
    <row r="84" spans="1:5" ht="31.5" x14ac:dyDescent="0.45">
      <c r="A84" s="398">
        <v>65</v>
      </c>
      <c r="B84" s="59">
        <v>173</v>
      </c>
      <c r="C84" s="60" t="s">
        <v>709</v>
      </c>
      <c r="D84" s="72" t="s">
        <v>380</v>
      </c>
      <c r="E84" s="73">
        <v>1.304</v>
      </c>
    </row>
    <row r="85" spans="1:5" ht="31.5" x14ac:dyDescent="0.45">
      <c r="A85" s="398">
        <v>66</v>
      </c>
      <c r="B85" s="59">
        <v>174</v>
      </c>
      <c r="C85" s="60" t="s">
        <v>710</v>
      </c>
      <c r="D85" s="72" t="s">
        <v>380</v>
      </c>
      <c r="E85" s="73">
        <v>8.5999999999999993E-2</v>
      </c>
    </row>
    <row r="86" spans="1:5" ht="31.5" x14ac:dyDescent="0.45">
      <c r="A86" s="398">
        <v>67</v>
      </c>
      <c r="B86" s="59">
        <v>175</v>
      </c>
      <c r="C86" s="60" t="s">
        <v>711</v>
      </c>
      <c r="D86" s="72" t="s">
        <v>380</v>
      </c>
      <c r="E86" s="73">
        <v>1.4</v>
      </c>
    </row>
    <row r="87" spans="1:5" ht="31.5" x14ac:dyDescent="0.45">
      <c r="A87" s="398">
        <v>68</v>
      </c>
      <c r="B87" s="59">
        <v>176</v>
      </c>
      <c r="C87" s="60" t="s">
        <v>712</v>
      </c>
      <c r="D87" s="72" t="s">
        <v>380</v>
      </c>
      <c r="E87" s="73">
        <v>2.2490000000000001</v>
      </c>
    </row>
    <row r="88" spans="1:5" ht="31.5" x14ac:dyDescent="0.45">
      <c r="A88" s="398">
        <v>69</v>
      </c>
      <c r="B88" s="59">
        <v>177</v>
      </c>
      <c r="C88" s="60" t="s">
        <v>713</v>
      </c>
      <c r="D88" s="72" t="s">
        <v>380</v>
      </c>
      <c r="E88" s="73">
        <v>1.0149999999999999</v>
      </c>
    </row>
    <row r="89" spans="1:5" ht="31.5" x14ac:dyDescent="0.45">
      <c r="A89" s="398">
        <v>70</v>
      </c>
      <c r="B89" s="59">
        <v>178</v>
      </c>
      <c r="C89" s="60" t="s">
        <v>714</v>
      </c>
      <c r="D89" s="72" t="s">
        <v>380</v>
      </c>
      <c r="E89" s="73">
        <v>0.33200000000000002</v>
      </c>
    </row>
    <row r="90" spans="1:5" ht="31.5" x14ac:dyDescent="0.45">
      <c r="A90" s="398">
        <v>71</v>
      </c>
      <c r="B90" s="59">
        <v>179</v>
      </c>
      <c r="C90" s="60" t="s">
        <v>715</v>
      </c>
      <c r="D90" s="72" t="s">
        <v>380</v>
      </c>
      <c r="E90" s="73">
        <v>9.9000000000000005E-2</v>
      </c>
    </row>
    <row r="91" spans="1:5" ht="31.5" x14ac:dyDescent="0.45">
      <c r="A91" s="398">
        <v>72</v>
      </c>
      <c r="B91" s="59">
        <v>180</v>
      </c>
      <c r="C91" s="60" t="s">
        <v>716</v>
      </c>
      <c r="D91" s="72" t="s">
        <v>380</v>
      </c>
      <c r="E91" s="73">
        <v>0.16600000000000001</v>
      </c>
    </row>
    <row r="92" spans="1:5" ht="31.5" x14ac:dyDescent="0.45">
      <c r="A92" s="398">
        <v>73</v>
      </c>
      <c r="B92" s="59">
        <v>181</v>
      </c>
      <c r="C92" s="60" t="s">
        <v>717</v>
      </c>
      <c r="D92" s="72" t="s">
        <v>380</v>
      </c>
      <c r="E92" s="73">
        <v>1.4570000000000001</v>
      </c>
    </row>
    <row r="93" spans="1:5" ht="15.75" x14ac:dyDescent="0.45">
      <c r="A93" s="398">
        <v>74</v>
      </c>
      <c r="B93" s="59">
        <v>182</v>
      </c>
      <c r="C93" s="60" t="s">
        <v>718</v>
      </c>
      <c r="D93" s="72" t="s">
        <v>380</v>
      </c>
      <c r="E93" s="73">
        <v>1.6559999999999999</v>
      </c>
    </row>
    <row r="94" spans="1:5" ht="31.5" x14ac:dyDescent="0.45">
      <c r="A94" s="398">
        <v>75</v>
      </c>
      <c r="B94" s="59">
        <v>183</v>
      </c>
      <c r="C94" s="60" t="s">
        <v>719</v>
      </c>
      <c r="D94" s="72" t="s">
        <v>380</v>
      </c>
      <c r="E94" s="73">
        <v>1.5640000000000001</v>
      </c>
    </row>
    <row r="95" spans="1:5" ht="47.25" x14ac:dyDescent="0.45">
      <c r="A95" s="398">
        <v>76</v>
      </c>
      <c r="B95" s="59">
        <v>184</v>
      </c>
      <c r="C95" s="60" t="s">
        <v>720</v>
      </c>
      <c r="D95" s="72" t="s">
        <v>380</v>
      </c>
      <c r="E95" s="73">
        <v>0.23400000000000001</v>
      </c>
    </row>
    <row r="96" spans="1:5" ht="31.5" x14ac:dyDescent="0.45">
      <c r="A96" s="398">
        <v>77</v>
      </c>
      <c r="B96" s="59">
        <v>185</v>
      </c>
      <c r="C96" s="60" t="s">
        <v>721</v>
      </c>
      <c r="D96" s="72" t="s">
        <v>380</v>
      </c>
      <c r="E96" s="73">
        <v>0.88200000000000001</v>
      </c>
    </row>
    <row r="97" spans="1:6" ht="31.5" x14ac:dyDescent="0.45">
      <c r="A97" s="398">
        <v>78</v>
      </c>
      <c r="B97" s="59">
        <v>186</v>
      </c>
      <c r="C97" s="60" t="s">
        <v>722</v>
      </c>
      <c r="D97" s="72" t="s">
        <v>380</v>
      </c>
      <c r="E97" s="73">
        <v>2.617</v>
      </c>
    </row>
    <row r="98" spans="1:6" ht="31.5" x14ac:dyDescent="0.45">
      <c r="A98" s="398">
        <v>79</v>
      </c>
      <c r="B98" s="59">
        <v>187</v>
      </c>
      <c r="C98" s="60" t="s">
        <v>723</v>
      </c>
      <c r="D98" s="72" t="s">
        <v>380</v>
      </c>
      <c r="E98" s="73">
        <v>0.24399999999999999</v>
      </c>
      <c r="F98" s="16" t="s">
        <v>284</v>
      </c>
    </row>
    <row r="99" spans="1:6" ht="31.5" x14ac:dyDescent="0.45">
      <c r="A99" s="398">
        <v>80</v>
      </c>
      <c r="B99" s="59">
        <v>188</v>
      </c>
      <c r="C99" s="60" t="s">
        <v>724</v>
      </c>
      <c r="D99" s="72" t="s">
        <v>380</v>
      </c>
      <c r="E99" s="73">
        <v>0.70499999999999996</v>
      </c>
    </row>
    <row r="100" spans="1:6" ht="31.5" x14ac:dyDescent="0.45">
      <c r="A100" s="398">
        <v>81</v>
      </c>
      <c r="B100" s="59">
        <v>189</v>
      </c>
      <c r="C100" s="60" t="s">
        <v>725</v>
      </c>
      <c r="D100" s="72" t="s">
        <v>380</v>
      </c>
      <c r="E100" s="73">
        <v>0.66200000000000003</v>
      </c>
    </row>
    <row r="101" spans="1:6" ht="31.5" x14ac:dyDescent="0.45">
      <c r="A101" s="398">
        <v>82</v>
      </c>
      <c r="B101" s="59">
        <v>190</v>
      </c>
      <c r="C101" s="60" t="s">
        <v>726</v>
      </c>
      <c r="D101" s="72" t="s">
        <v>380</v>
      </c>
      <c r="E101" s="73">
        <v>0.41</v>
      </c>
    </row>
    <row r="102" spans="1:6" ht="15.75" x14ac:dyDescent="0.45">
      <c r="A102" s="398">
        <v>83</v>
      </c>
      <c r="B102" s="59">
        <v>191</v>
      </c>
      <c r="C102" s="60" t="s">
        <v>727</v>
      </c>
      <c r="D102" s="72" t="s">
        <v>380</v>
      </c>
      <c r="E102" s="73">
        <v>0.92300000000000004</v>
      </c>
    </row>
    <row r="103" spans="1:6" ht="47.25" x14ac:dyDescent="0.45">
      <c r="A103" s="398">
        <v>84</v>
      </c>
      <c r="B103" s="59">
        <v>192</v>
      </c>
      <c r="C103" s="60" t="s">
        <v>728</v>
      </c>
      <c r="D103" s="72" t="s">
        <v>380</v>
      </c>
      <c r="E103" s="73">
        <v>5.1999999999999998E-2</v>
      </c>
    </row>
    <row r="104" spans="1:6" ht="31.5" x14ac:dyDescent="0.45">
      <c r="A104" s="398">
        <v>85</v>
      </c>
      <c r="B104" s="59">
        <v>193</v>
      </c>
      <c r="C104" s="60" t="s">
        <v>729</v>
      </c>
      <c r="D104" s="72" t="s">
        <v>380</v>
      </c>
      <c r="E104" s="73">
        <v>1.3560000000000001</v>
      </c>
    </row>
    <row r="105" spans="1:6" ht="31.5" x14ac:dyDescent="0.45">
      <c r="A105" s="398">
        <v>86</v>
      </c>
      <c r="B105" s="59">
        <v>194</v>
      </c>
      <c r="C105" s="60" t="s">
        <v>730</v>
      </c>
      <c r="D105" s="72" t="s">
        <v>380</v>
      </c>
      <c r="E105" s="73">
        <v>0.156</v>
      </c>
    </row>
    <row r="106" spans="1:6" ht="15.75" x14ac:dyDescent="0.45">
      <c r="A106" s="398">
        <v>87</v>
      </c>
      <c r="B106" s="59">
        <v>195</v>
      </c>
      <c r="C106" s="60" t="s">
        <v>731</v>
      </c>
      <c r="D106" s="72" t="s">
        <v>380</v>
      </c>
      <c r="E106" s="73">
        <v>0.16300000000000001</v>
      </c>
    </row>
    <row r="107" spans="1:6" ht="15.75" x14ac:dyDescent="0.45">
      <c r="A107" s="398">
        <v>88</v>
      </c>
      <c r="B107" s="59">
        <v>196</v>
      </c>
      <c r="C107" s="60" t="s">
        <v>732</v>
      </c>
      <c r="D107" s="72" t="s">
        <v>380</v>
      </c>
      <c r="E107" s="73">
        <v>2.14</v>
      </c>
    </row>
    <row r="108" spans="1:6" ht="31.5" x14ac:dyDescent="0.45">
      <c r="A108" s="398">
        <v>89</v>
      </c>
      <c r="B108" s="59">
        <v>197</v>
      </c>
      <c r="C108" s="60" t="s">
        <v>733</v>
      </c>
      <c r="D108" s="72" t="s">
        <v>380</v>
      </c>
      <c r="E108" s="73">
        <v>0.999</v>
      </c>
    </row>
    <row r="109" spans="1:6" ht="31.5" x14ac:dyDescent="0.45">
      <c r="A109" s="398">
        <v>90</v>
      </c>
      <c r="B109" s="59">
        <v>201</v>
      </c>
      <c r="C109" s="60" t="s">
        <v>734</v>
      </c>
      <c r="D109" s="72" t="s">
        <v>380</v>
      </c>
      <c r="E109" s="73">
        <v>0.17899999999999999</v>
      </c>
    </row>
    <row r="110" spans="1:6" ht="31.5" x14ac:dyDescent="0.45">
      <c r="A110" s="398">
        <v>91</v>
      </c>
      <c r="B110" s="59">
        <v>202</v>
      </c>
      <c r="C110" s="60" t="s">
        <v>735</v>
      </c>
      <c r="D110" s="72" t="s">
        <v>380</v>
      </c>
      <c r="E110" s="73">
        <v>4.8000000000000001E-2</v>
      </c>
    </row>
    <row r="111" spans="1:6" ht="31.5" x14ac:dyDescent="0.45">
      <c r="A111" s="398">
        <v>92</v>
      </c>
      <c r="B111" s="59">
        <v>203</v>
      </c>
      <c r="C111" s="60" t="s">
        <v>736</v>
      </c>
      <c r="D111" s="72" t="s">
        <v>380</v>
      </c>
      <c r="E111" s="73">
        <v>5.7000000000000002E-2</v>
      </c>
    </row>
    <row r="112" spans="1:6" ht="31.5" x14ac:dyDescent="0.45">
      <c r="A112" s="398">
        <v>93</v>
      </c>
      <c r="B112" s="59">
        <v>204</v>
      </c>
      <c r="C112" s="60" t="s">
        <v>737</v>
      </c>
      <c r="D112" s="72" t="s">
        <v>380</v>
      </c>
      <c r="E112" s="73">
        <v>3.2000000000000001E-2</v>
      </c>
    </row>
    <row r="113" spans="1:5" ht="31.5" x14ac:dyDescent="0.45">
      <c r="A113" s="398">
        <v>94</v>
      </c>
      <c r="B113" s="59">
        <v>205</v>
      </c>
      <c r="C113" s="60" t="s">
        <v>738</v>
      </c>
      <c r="D113" s="72" t="s">
        <v>380</v>
      </c>
      <c r="E113" s="73">
        <v>0.124</v>
      </c>
    </row>
    <row r="114" spans="1:5" ht="31.5" x14ac:dyDescent="0.45">
      <c r="A114" s="398">
        <v>95</v>
      </c>
      <c r="B114" s="59">
        <v>206</v>
      </c>
      <c r="C114" s="60" t="s">
        <v>739</v>
      </c>
      <c r="D114" s="72" t="s">
        <v>380</v>
      </c>
      <c r="E114" s="73">
        <v>0.27300000000000002</v>
      </c>
    </row>
    <row r="115" spans="1:5" ht="47.25" x14ac:dyDescent="0.45">
      <c r="A115" s="398">
        <v>96</v>
      </c>
      <c r="B115" s="59">
        <v>208</v>
      </c>
      <c r="C115" s="60" t="s">
        <v>740</v>
      </c>
      <c r="D115" s="72" t="s">
        <v>380</v>
      </c>
      <c r="E115" s="73">
        <v>0.22900000000000001</v>
      </c>
    </row>
    <row r="116" spans="1:5" ht="31.5" x14ac:dyDescent="0.45">
      <c r="A116" s="398">
        <v>97</v>
      </c>
      <c r="B116" s="59">
        <v>209</v>
      </c>
      <c r="C116" s="60" t="s">
        <v>741</v>
      </c>
      <c r="D116" s="72" t="s">
        <v>380</v>
      </c>
      <c r="E116" s="73">
        <v>5.2999999999999999E-2</v>
      </c>
    </row>
    <row r="117" spans="1:5" ht="31.5" x14ac:dyDescent="0.45">
      <c r="A117" s="398">
        <v>98</v>
      </c>
      <c r="B117" s="59">
        <v>210</v>
      </c>
      <c r="C117" s="60" t="s">
        <v>742</v>
      </c>
      <c r="D117" s="72" t="s">
        <v>380</v>
      </c>
      <c r="E117" s="73">
        <v>6.8000000000000005E-2</v>
      </c>
    </row>
    <row r="118" spans="1:5" ht="31.5" x14ac:dyDescent="0.45">
      <c r="A118" s="398">
        <v>99</v>
      </c>
      <c r="B118" s="59">
        <v>211</v>
      </c>
      <c r="C118" s="60" t="s">
        <v>743</v>
      </c>
      <c r="D118" s="72" t="s">
        <v>380</v>
      </c>
      <c r="E118" s="73">
        <v>0.45100000000000001</v>
      </c>
    </row>
    <row r="119" spans="1:5" ht="31.5" x14ac:dyDescent="0.45">
      <c r="A119" s="398">
        <v>100</v>
      </c>
      <c r="B119" s="59">
        <v>212</v>
      </c>
      <c r="C119" s="60" t="s">
        <v>744</v>
      </c>
      <c r="D119" s="72" t="s">
        <v>380</v>
      </c>
      <c r="E119" s="73">
        <v>8.3000000000000004E-2</v>
      </c>
    </row>
    <row r="120" spans="1:5" ht="31.5" x14ac:dyDescent="0.45">
      <c r="A120" s="398">
        <v>101</v>
      </c>
      <c r="B120" s="59">
        <v>213</v>
      </c>
      <c r="C120" s="60" t="s">
        <v>745</v>
      </c>
      <c r="D120" s="72" t="s">
        <v>380</v>
      </c>
      <c r="E120" s="73">
        <v>0.95299999999999996</v>
      </c>
    </row>
    <row r="121" spans="1:5" ht="31.5" x14ac:dyDescent="0.45">
      <c r="A121" s="398">
        <v>102</v>
      </c>
      <c r="B121" s="59">
        <v>214</v>
      </c>
      <c r="C121" s="60" t="s">
        <v>746</v>
      </c>
      <c r="D121" s="72" t="s">
        <v>380</v>
      </c>
      <c r="E121" s="73">
        <v>0.13</v>
      </c>
    </row>
    <row r="122" spans="1:5" ht="31.5" x14ac:dyDescent="0.45">
      <c r="A122" s="398">
        <v>103</v>
      </c>
      <c r="B122" s="59">
        <v>215</v>
      </c>
      <c r="C122" s="60" t="s">
        <v>747</v>
      </c>
      <c r="D122" s="72" t="s">
        <v>380</v>
      </c>
      <c r="E122" s="73">
        <v>0.158</v>
      </c>
    </row>
    <row r="123" spans="1:5" ht="47.25" x14ac:dyDescent="0.45">
      <c r="A123" s="398">
        <v>104</v>
      </c>
      <c r="B123" s="59">
        <v>216</v>
      </c>
      <c r="C123" s="60" t="s">
        <v>748</v>
      </c>
      <c r="D123" s="72" t="s">
        <v>380</v>
      </c>
      <c r="E123" s="73">
        <v>0.18</v>
      </c>
    </row>
    <row r="124" spans="1:5" ht="31.5" x14ac:dyDescent="0.45">
      <c r="A124" s="398">
        <v>105</v>
      </c>
      <c r="B124" s="59">
        <v>217</v>
      </c>
      <c r="C124" s="60" t="s">
        <v>749</v>
      </c>
      <c r="D124" s="72" t="s">
        <v>380</v>
      </c>
      <c r="E124" s="73">
        <v>0.69499999999999995</v>
      </c>
    </row>
    <row r="125" spans="1:5" ht="47.25" x14ac:dyDescent="0.45">
      <c r="A125" s="398">
        <v>106</v>
      </c>
      <c r="B125" s="59">
        <v>218</v>
      </c>
      <c r="C125" s="60" t="s">
        <v>750</v>
      </c>
      <c r="D125" s="72" t="s">
        <v>380</v>
      </c>
      <c r="E125" s="73">
        <v>0.71799999999999997</v>
      </c>
    </row>
    <row r="126" spans="1:5" ht="31.5" x14ac:dyDescent="0.45">
      <c r="A126" s="398">
        <v>107</v>
      </c>
      <c r="B126" s="59">
        <v>219</v>
      </c>
      <c r="C126" s="60" t="s">
        <v>751</v>
      </c>
      <c r="D126" s="72" t="s">
        <v>380</v>
      </c>
      <c r="E126" s="73">
        <v>0.82</v>
      </c>
    </row>
    <row r="127" spans="1:5" ht="31.5" x14ac:dyDescent="0.45">
      <c r="A127" s="398">
        <v>108</v>
      </c>
      <c r="B127" s="59">
        <v>220</v>
      </c>
      <c r="C127" s="60" t="s">
        <v>752</v>
      </c>
      <c r="D127" s="72" t="s">
        <v>380</v>
      </c>
      <c r="E127" s="73">
        <v>7.6999999999999999E-2</v>
      </c>
    </row>
    <row r="128" spans="1:5" ht="31.5" x14ac:dyDescent="0.45">
      <c r="A128" s="398">
        <v>109</v>
      </c>
      <c r="B128" s="59">
        <v>221</v>
      </c>
      <c r="C128" s="60" t="s">
        <v>753</v>
      </c>
      <c r="D128" s="72" t="s">
        <v>380</v>
      </c>
      <c r="E128" s="73">
        <v>1.2450000000000001</v>
      </c>
    </row>
    <row r="129" spans="1:5" ht="31.5" x14ac:dyDescent="0.45">
      <c r="A129" s="398">
        <v>110</v>
      </c>
      <c r="B129" s="59">
        <v>222</v>
      </c>
      <c r="C129" s="60" t="s">
        <v>754</v>
      </c>
      <c r="D129" s="72" t="s">
        <v>380</v>
      </c>
      <c r="E129" s="73">
        <v>0.11</v>
      </c>
    </row>
    <row r="130" spans="1:5" ht="31.5" x14ac:dyDescent="0.45">
      <c r="A130" s="398">
        <v>111</v>
      </c>
      <c r="B130" s="59">
        <v>223</v>
      </c>
      <c r="C130" s="60" t="s">
        <v>755</v>
      </c>
      <c r="D130" s="72" t="s">
        <v>380</v>
      </c>
      <c r="E130" s="73">
        <v>0.51900000000000002</v>
      </c>
    </row>
    <row r="131" spans="1:5" ht="31.5" x14ac:dyDescent="0.45">
      <c r="A131" s="398">
        <v>112</v>
      </c>
      <c r="B131" s="59">
        <v>224</v>
      </c>
      <c r="C131" s="60" t="s">
        <v>756</v>
      </c>
      <c r="D131" s="72" t="s">
        <v>380</v>
      </c>
      <c r="E131" s="73">
        <v>0.49399999999999999</v>
      </c>
    </row>
    <row r="132" spans="1:5" ht="31.5" x14ac:dyDescent="0.45">
      <c r="A132" s="398">
        <v>113</v>
      </c>
      <c r="B132" s="59">
        <v>225</v>
      </c>
      <c r="C132" s="60" t="s">
        <v>757</v>
      </c>
      <c r="D132" s="72" t="s">
        <v>380</v>
      </c>
      <c r="E132" s="73">
        <v>0.186</v>
      </c>
    </row>
    <row r="133" spans="1:5" ht="31.5" x14ac:dyDescent="0.45">
      <c r="A133" s="398">
        <v>114</v>
      </c>
      <c r="B133" s="59">
        <v>226</v>
      </c>
      <c r="C133" s="60" t="s">
        <v>758</v>
      </c>
      <c r="D133" s="72" t="s">
        <v>380</v>
      </c>
      <c r="E133" s="73">
        <v>0.161</v>
      </c>
    </row>
    <row r="134" spans="1:5" ht="31.5" x14ac:dyDescent="0.45">
      <c r="A134" s="398">
        <v>115</v>
      </c>
      <c r="B134" s="59">
        <v>227</v>
      </c>
      <c r="C134" s="60" t="s">
        <v>759</v>
      </c>
      <c r="D134" s="72" t="s">
        <v>380</v>
      </c>
      <c r="E134" s="73">
        <v>1.169</v>
      </c>
    </row>
    <row r="135" spans="1:5" ht="31.5" x14ac:dyDescent="0.45">
      <c r="A135" s="398">
        <v>116</v>
      </c>
      <c r="B135" s="59">
        <v>228</v>
      </c>
      <c r="C135" s="60" t="s">
        <v>760</v>
      </c>
      <c r="D135" s="72" t="s">
        <v>380</v>
      </c>
      <c r="E135" s="73">
        <v>0.248</v>
      </c>
    </row>
    <row r="136" spans="1:5" ht="22.5" customHeight="1" x14ac:dyDescent="0.45">
      <c r="A136" s="398">
        <v>117</v>
      </c>
      <c r="B136" s="59">
        <v>229</v>
      </c>
      <c r="C136" s="60" t="s">
        <v>761</v>
      </c>
      <c r="D136" s="72" t="s">
        <v>380</v>
      </c>
      <c r="E136" s="73">
        <v>0.311</v>
      </c>
    </row>
    <row r="137" spans="1:5" ht="31.5" x14ac:dyDescent="0.45">
      <c r="A137" s="398">
        <v>118</v>
      </c>
      <c r="B137" s="59">
        <v>230</v>
      </c>
      <c r="C137" s="60" t="s">
        <v>762</v>
      </c>
      <c r="D137" s="72" t="s">
        <v>380</v>
      </c>
      <c r="E137" s="73">
        <v>0.54900000000000004</v>
      </c>
    </row>
    <row r="138" spans="1:5" ht="47.25" x14ac:dyDescent="0.45">
      <c r="A138" s="398">
        <v>119</v>
      </c>
      <c r="B138" s="59">
        <v>231</v>
      </c>
      <c r="C138" s="60" t="s">
        <v>763</v>
      </c>
      <c r="D138" s="72" t="s">
        <v>380</v>
      </c>
      <c r="E138" s="73">
        <v>0.48299999999999998</v>
      </c>
    </row>
    <row r="139" spans="1:5" ht="31.5" x14ac:dyDescent="0.45">
      <c r="A139" s="398">
        <v>120</v>
      </c>
      <c r="B139" s="59">
        <v>232</v>
      </c>
      <c r="C139" s="60" t="s">
        <v>764</v>
      </c>
      <c r="D139" s="72" t="s">
        <v>380</v>
      </c>
      <c r="E139" s="73">
        <v>0.44600000000000001</v>
      </c>
    </row>
    <row r="140" spans="1:5" ht="31.5" x14ac:dyDescent="0.45">
      <c r="A140" s="398">
        <v>121</v>
      </c>
      <c r="B140" s="59">
        <v>233</v>
      </c>
      <c r="C140" s="60" t="s">
        <v>765</v>
      </c>
      <c r="D140" s="72" t="s">
        <v>380</v>
      </c>
      <c r="E140" s="73">
        <v>0.14099999999999999</v>
      </c>
    </row>
    <row r="141" spans="1:5" ht="31.5" x14ac:dyDescent="0.45">
      <c r="A141" s="398">
        <v>122</v>
      </c>
      <c r="B141" s="59">
        <v>234</v>
      </c>
      <c r="C141" s="60" t="s">
        <v>766</v>
      </c>
      <c r="D141" s="72" t="s">
        <v>380</v>
      </c>
      <c r="E141" s="73">
        <v>0.84</v>
      </c>
    </row>
    <row r="142" spans="1:5" ht="31.5" x14ac:dyDescent="0.45">
      <c r="A142" s="398">
        <v>123</v>
      </c>
      <c r="B142" s="59">
        <v>235</v>
      </c>
      <c r="C142" s="60" t="s">
        <v>767</v>
      </c>
      <c r="D142" s="72" t="s">
        <v>380</v>
      </c>
      <c r="E142" s="73">
        <v>0.26100000000000001</v>
      </c>
    </row>
    <row r="143" spans="1:5" ht="24.75" customHeight="1" x14ac:dyDescent="0.45">
      <c r="A143" s="398">
        <v>124</v>
      </c>
      <c r="B143" s="59">
        <v>236</v>
      </c>
      <c r="C143" s="60" t="s">
        <v>768</v>
      </c>
      <c r="D143" s="72" t="s">
        <v>380</v>
      </c>
      <c r="E143" s="73">
        <v>0.43099999999999999</v>
      </c>
    </row>
    <row r="144" spans="1:5" ht="31.5" x14ac:dyDescent="0.45">
      <c r="A144" s="398">
        <v>125</v>
      </c>
      <c r="B144" s="59">
        <v>237</v>
      </c>
      <c r="C144" s="60" t="s">
        <v>769</v>
      </c>
      <c r="D144" s="72" t="s">
        <v>380</v>
      </c>
      <c r="E144" s="73">
        <v>0.91100000000000003</v>
      </c>
    </row>
    <row r="145" spans="1:5" ht="47.25" x14ac:dyDescent="0.45">
      <c r="A145" s="398">
        <v>126</v>
      </c>
      <c r="B145" s="59">
        <v>238</v>
      </c>
      <c r="C145" s="60" t="s">
        <v>770</v>
      </c>
      <c r="D145" s="72" t="s">
        <v>380</v>
      </c>
      <c r="E145" s="73">
        <v>0.17499999999999999</v>
      </c>
    </row>
    <row r="146" spans="1:5" ht="31.5" x14ac:dyDescent="0.45">
      <c r="A146" s="398">
        <v>127</v>
      </c>
      <c r="B146" s="59">
        <v>240</v>
      </c>
      <c r="C146" s="60" t="s">
        <v>771</v>
      </c>
      <c r="D146" s="72" t="s">
        <v>380</v>
      </c>
      <c r="E146" s="73">
        <v>7.4999999999999997E-2</v>
      </c>
    </row>
    <row r="147" spans="1:5" ht="15.75" x14ac:dyDescent="0.45">
      <c r="A147" s="398">
        <v>128</v>
      </c>
      <c r="B147" s="59">
        <v>241</v>
      </c>
      <c r="C147" s="60" t="s">
        <v>772</v>
      </c>
      <c r="D147" s="72" t="s">
        <v>380</v>
      </c>
      <c r="E147" s="73">
        <v>0.7</v>
      </c>
    </row>
    <row r="148" spans="1:5" ht="31.5" x14ac:dyDescent="0.45">
      <c r="A148" s="398">
        <v>129</v>
      </c>
      <c r="B148" s="59">
        <v>242</v>
      </c>
      <c r="C148" s="60" t="s">
        <v>773</v>
      </c>
      <c r="D148" s="72" t="s">
        <v>380</v>
      </c>
      <c r="E148" s="73">
        <v>0.82699999999999996</v>
      </c>
    </row>
    <row r="149" spans="1:5" ht="31.5" x14ac:dyDescent="0.45">
      <c r="A149" s="398">
        <v>130</v>
      </c>
      <c r="B149" s="59">
        <v>243</v>
      </c>
      <c r="C149" s="60" t="s">
        <v>774</v>
      </c>
      <c r="D149" s="72" t="s">
        <v>380</v>
      </c>
      <c r="E149" s="73">
        <v>1.7549999999999999</v>
      </c>
    </row>
    <row r="150" spans="1:5" ht="31.5" x14ac:dyDescent="0.45">
      <c r="A150" s="398">
        <v>131</v>
      </c>
      <c r="B150" s="59">
        <v>244</v>
      </c>
      <c r="C150" s="60" t="s">
        <v>775</v>
      </c>
      <c r="D150" s="72" t="s">
        <v>380</v>
      </c>
      <c r="E150" s="73">
        <v>6.7000000000000004E-2</v>
      </c>
    </row>
    <row r="151" spans="1:5" ht="47.25" x14ac:dyDescent="0.45">
      <c r="A151" s="398">
        <v>132</v>
      </c>
      <c r="B151" s="59">
        <v>245</v>
      </c>
      <c r="C151" s="60" t="s">
        <v>776</v>
      </c>
      <c r="D151" s="72" t="s">
        <v>380</v>
      </c>
      <c r="E151" s="73">
        <v>0.496</v>
      </c>
    </row>
    <row r="152" spans="1:5" ht="31.5" x14ac:dyDescent="0.45">
      <c r="A152" s="398">
        <v>133</v>
      </c>
      <c r="B152" s="59">
        <v>246</v>
      </c>
      <c r="C152" s="60" t="s">
        <v>777</v>
      </c>
      <c r="D152" s="72" t="s">
        <v>380</v>
      </c>
      <c r="E152" s="73">
        <v>7.8E-2</v>
      </c>
    </row>
    <row r="153" spans="1:5" ht="31.5" x14ac:dyDescent="0.45">
      <c r="A153" s="398">
        <v>134</v>
      </c>
      <c r="B153" s="59">
        <v>247</v>
      </c>
      <c r="C153" s="60" t="s">
        <v>778</v>
      </c>
      <c r="D153" s="72" t="s">
        <v>380</v>
      </c>
      <c r="E153" s="73">
        <v>0.42799999999999999</v>
      </c>
    </row>
    <row r="154" spans="1:5" ht="31.5" x14ac:dyDescent="0.45">
      <c r="A154" s="398">
        <v>135</v>
      </c>
      <c r="B154" s="59">
        <v>248</v>
      </c>
      <c r="C154" s="60" t="s">
        <v>779</v>
      </c>
      <c r="D154" s="72" t="s">
        <v>380</v>
      </c>
      <c r="E154" s="73">
        <v>0.27400000000000002</v>
      </c>
    </row>
    <row r="155" spans="1:5" ht="31.5" x14ac:dyDescent="0.45">
      <c r="A155" s="398">
        <v>136</v>
      </c>
      <c r="B155" s="59">
        <v>249</v>
      </c>
      <c r="C155" s="60" t="s">
        <v>780</v>
      </c>
      <c r="D155" s="72" t="s">
        <v>380</v>
      </c>
      <c r="E155" s="73">
        <v>0.42099999999999999</v>
      </c>
    </row>
    <row r="156" spans="1:5" ht="31.5" x14ac:dyDescent="0.45">
      <c r="A156" s="398">
        <v>137</v>
      </c>
      <c r="B156" s="59">
        <v>250</v>
      </c>
      <c r="C156" s="60" t="s">
        <v>781</v>
      </c>
      <c r="D156" s="72" t="s">
        <v>380</v>
      </c>
      <c r="E156" s="73">
        <v>0.52800000000000002</v>
      </c>
    </row>
    <row r="157" spans="1:5" ht="23.25" customHeight="1" x14ac:dyDescent="0.45">
      <c r="A157" s="398">
        <v>138</v>
      </c>
      <c r="B157" s="59">
        <v>251</v>
      </c>
      <c r="C157" s="60" t="s">
        <v>782</v>
      </c>
      <c r="D157" s="72" t="s">
        <v>380</v>
      </c>
      <c r="E157" s="73">
        <v>0.38300000000000001</v>
      </c>
    </row>
    <row r="158" spans="1:5" ht="31.5" x14ac:dyDescent="0.45">
      <c r="A158" s="398">
        <v>139</v>
      </c>
      <c r="B158" s="59">
        <v>253</v>
      </c>
      <c r="C158" s="60" t="s">
        <v>783</v>
      </c>
      <c r="D158" s="72" t="s">
        <v>380</v>
      </c>
      <c r="E158" s="73">
        <v>0.23799999999999999</v>
      </c>
    </row>
    <row r="159" spans="1:5" ht="31.5" x14ac:dyDescent="0.45">
      <c r="A159" s="398">
        <v>140</v>
      </c>
      <c r="B159" s="59">
        <v>254</v>
      </c>
      <c r="C159" s="60" t="s">
        <v>784</v>
      </c>
      <c r="D159" s="72" t="s">
        <v>380</v>
      </c>
      <c r="E159" s="73">
        <v>0.70099999999999996</v>
      </c>
    </row>
    <row r="160" spans="1:5" ht="31.5" x14ac:dyDescent="0.45">
      <c r="A160" s="398">
        <v>141</v>
      </c>
      <c r="B160" s="59">
        <v>255</v>
      </c>
      <c r="C160" s="60" t="s">
        <v>785</v>
      </c>
      <c r="D160" s="72" t="s">
        <v>380</v>
      </c>
      <c r="E160" s="73">
        <v>0.41</v>
      </c>
    </row>
    <row r="161" spans="1:7" ht="15.75" x14ac:dyDescent="0.45">
      <c r="A161" s="398">
        <v>142</v>
      </c>
      <c r="B161" s="59">
        <v>256</v>
      </c>
      <c r="C161" s="60" t="s">
        <v>786</v>
      </c>
      <c r="D161" s="72" t="s">
        <v>380</v>
      </c>
      <c r="E161" s="73">
        <v>0.157</v>
      </c>
    </row>
    <row r="162" spans="1:7" ht="15.75" x14ac:dyDescent="0.45">
      <c r="A162" s="398">
        <v>143</v>
      </c>
      <c r="B162" s="59">
        <v>257</v>
      </c>
      <c r="C162" s="60" t="s">
        <v>787</v>
      </c>
      <c r="D162" s="72" t="s">
        <v>380</v>
      </c>
      <c r="E162" s="73">
        <v>0.41099999999999998</v>
      </c>
    </row>
    <row r="163" spans="1:7" ht="15.75" x14ac:dyDescent="0.45">
      <c r="A163" s="398">
        <v>144</v>
      </c>
      <c r="B163" s="59">
        <v>260</v>
      </c>
      <c r="C163" s="60" t="s">
        <v>788</v>
      </c>
      <c r="D163" s="72" t="s">
        <v>380</v>
      </c>
      <c r="E163" s="73">
        <v>0.214</v>
      </c>
    </row>
    <row r="164" spans="1:7" ht="15.75" x14ac:dyDescent="0.45">
      <c r="A164" s="398">
        <v>145</v>
      </c>
      <c r="B164" s="59">
        <v>261</v>
      </c>
      <c r="C164" s="60" t="s">
        <v>789</v>
      </c>
      <c r="D164" s="72" t="s">
        <v>380</v>
      </c>
      <c r="E164" s="73">
        <v>0.316</v>
      </c>
    </row>
    <row r="165" spans="1:7" ht="31.5" x14ac:dyDescent="0.45">
      <c r="A165" s="398">
        <v>146</v>
      </c>
      <c r="B165" s="59">
        <v>262</v>
      </c>
      <c r="C165" s="60" t="s">
        <v>790</v>
      </c>
      <c r="D165" s="72" t="s">
        <v>380</v>
      </c>
      <c r="E165" s="73">
        <v>0.53200000000000003</v>
      </c>
    </row>
    <row r="166" spans="1:7" ht="31.5" x14ac:dyDescent="0.45">
      <c r="A166" s="398">
        <v>147</v>
      </c>
      <c r="B166" s="59">
        <v>263</v>
      </c>
      <c r="C166" s="60" t="s">
        <v>791</v>
      </c>
      <c r="D166" s="72" t="s">
        <v>380</v>
      </c>
      <c r="E166" s="73">
        <v>0.20499999999999999</v>
      </c>
    </row>
    <row r="167" spans="1:7" ht="31.5" x14ac:dyDescent="0.45">
      <c r="A167" s="398">
        <v>148</v>
      </c>
      <c r="B167" s="59">
        <v>264</v>
      </c>
      <c r="C167" s="60" t="s">
        <v>792</v>
      </c>
      <c r="D167" s="72" t="s">
        <v>380</v>
      </c>
      <c r="E167" s="73">
        <v>0.27100000000000002</v>
      </c>
    </row>
    <row r="168" spans="1:7" ht="31.5" x14ac:dyDescent="0.45">
      <c r="A168" s="398">
        <v>149</v>
      </c>
      <c r="B168" s="59">
        <v>265</v>
      </c>
      <c r="C168" s="60" t="s">
        <v>793</v>
      </c>
      <c r="D168" s="72" t="s">
        <v>380</v>
      </c>
      <c r="E168" s="73">
        <v>0.34200000000000003</v>
      </c>
    </row>
    <row r="169" spans="1:7" ht="31.5" x14ac:dyDescent="0.45">
      <c r="A169" s="398">
        <v>150</v>
      </c>
      <c r="B169" s="59">
        <v>266</v>
      </c>
      <c r="C169" s="60" t="s">
        <v>794</v>
      </c>
      <c r="D169" s="72" t="s">
        <v>380</v>
      </c>
      <c r="E169" s="73">
        <v>0.13</v>
      </c>
    </row>
    <row r="170" spans="1:7" ht="47.25" x14ac:dyDescent="0.45">
      <c r="A170" s="398">
        <v>151</v>
      </c>
      <c r="B170" s="59">
        <v>267</v>
      </c>
      <c r="C170" s="60" t="s">
        <v>795</v>
      </c>
      <c r="D170" s="72" t="s">
        <v>380</v>
      </c>
      <c r="E170" s="73">
        <v>0.14499999999999999</v>
      </c>
    </row>
    <row r="171" spans="1:7" ht="47.25" x14ac:dyDescent="0.45">
      <c r="A171" s="398">
        <v>152</v>
      </c>
      <c r="B171" s="59">
        <v>268</v>
      </c>
      <c r="C171" s="60" t="s">
        <v>796</v>
      </c>
      <c r="D171" s="72" t="s">
        <v>380</v>
      </c>
      <c r="E171" s="73">
        <v>0.47799999999999998</v>
      </c>
    </row>
    <row r="172" spans="1:7" ht="31.5" x14ac:dyDescent="0.45">
      <c r="A172" s="398">
        <v>153</v>
      </c>
      <c r="B172" s="59">
        <v>269</v>
      </c>
      <c r="C172" s="60" t="s">
        <v>797</v>
      </c>
      <c r="D172" s="72" t="s">
        <v>380</v>
      </c>
      <c r="E172" s="73">
        <v>0.08</v>
      </c>
    </row>
    <row r="173" spans="1:7" ht="31.5" x14ac:dyDescent="0.45">
      <c r="A173" s="398">
        <v>154</v>
      </c>
      <c r="B173" s="59">
        <v>270</v>
      </c>
      <c r="C173" s="60" t="s">
        <v>798</v>
      </c>
      <c r="D173" s="72" t="s">
        <v>380</v>
      </c>
      <c r="E173" s="73">
        <v>0.94299999999999995</v>
      </c>
      <c r="G173" s="17"/>
    </row>
    <row r="174" spans="1:7" ht="31.5" x14ac:dyDescent="0.45">
      <c r="A174" s="398">
        <v>155</v>
      </c>
      <c r="B174" s="59">
        <v>271</v>
      </c>
      <c r="C174" s="60" t="s">
        <v>799</v>
      </c>
      <c r="D174" s="72" t="s">
        <v>380</v>
      </c>
      <c r="E174" s="73">
        <v>0.57299999999999995</v>
      </c>
    </row>
    <row r="175" spans="1:7" ht="31.5" x14ac:dyDescent="0.45">
      <c r="A175" s="398">
        <v>156</v>
      </c>
      <c r="B175" s="59">
        <v>272</v>
      </c>
      <c r="C175" s="60" t="s">
        <v>800</v>
      </c>
      <c r="D175" s="72" t="s">
        <v>380</v>
      </c>
      <c r="E175" s="73">
        <v>0.17399999999999999</v>
      </c>
    </row>
    <row r="176" spans="1:7" ht="31.5" x14ac:dyDescent="0.45">
      <c r="A176" s="398">
        <v>157</v>
      </c>
      <c r="B176" s="59">
        <v>273</v>
      </c>
      <c r="C176" s="60" t="s">
        <v>801</v>
      </c>
      <c r="D176" s="72" t="s">
        <v>380</v>
      </c>
      <c r="E176" s="73">
        <v>0.33</v>
      </c>
    </row>
    <row r="177" spans="1:5" ht="31.5" x14ac:dyDescent="0.45">
      <c r="A177" s="398">
        <v>158</v>
      </c>
      <c r="B177" s="59">
        <v>274</v>
      </c>
      <c r="C177" s="60" t="s">
        <v>802</v>
      </c>
      <c r="D177" s="72" t="s">
        <v>380</v>
      </c>
      <c r="E177" s="73">
        <v>0.36599999999999999</v>
      </c>
    </row>
    <row r="178" spans="1:5" ht="47.25" x14ac:dyDescent="0.45">
      <c r="A178" s="398">
        <v>159</v>
      </c>
      <c r="B178" s="59">
        <v>275</v>
      </c>
      <c r="C178" s="60" t="s">
        <v>803</v>
      </c>
      <c r="D178" s="72" t="s">
        <v>380</v>
      </c>
      <c r="E178" s="73">
        <v>0.98899999999999999</v>
      </c>
    </row>
    <row r="179" spans="1:5" ht="45" customHeight="1" x14ac:dyDescent="0.45">
      <c r="A179" s="398">
        <v>160</v>
      </c>
      <c r="B179" s="59">
        <v>276</v>
      </c>
      <c r="C179" s="60" t="s">
        <v>804</v>
      </c>
      <c r="D179" s="72" t="s">
        <v>380</v>
      </c>
      <c r="E179" s="73">
        <v>1.8879999999999999</v>
      </c>
    </row>
    <row r="180" spans="1:5" ht="45" customHeight="1" x14ac:dyDescent="0.45">
      <c r="A180" s="398">
        <v>161</v>
      </c>
      <c r="B180" s="59">
        <v>277</v>
      </c>
      <c r="C180" s="60" t="s">
        <v>805</v>
      </c>
      <c r="D180" s="72" t="s">
        <v>380</v>
      </c>
      <c r="E180" s="73">
        <v>0.67500000000000004</v>
      </c>
    </row>
    <row r="181" spans="1:5" ht="47.25" x14ac:dyDescent="0.45">
      <c r="A181" s="398">
        <v>162</v>
      </c>
      <c r="B181" s="59">
        <v>278</v>
      </c>
      <c r="C181" s="60" t="s">
        <v>806</v>
      </c>
      <c r="D181" s="72" t="s">
        <v>380</v>
      </c>
      <c r="E181" s="73">
        <v>1.008</v>
      </c>
    </row>
    <row r="182" spans="1:5" ht="15.75" x14ac:dyDescent="0.45">
      <c r="A182" s="398">
        <v>163</v>
      </c>
      <c r="B182" s="59">
        <v>279</v>
      </c>
      <c r="C182" s="60" t="s">
        <v>807</v>
      </c>
      <c r="D182" s="72" t="s">
        <v>380</v>
      </c>
      <c r="E182" s="73">
        <v>0.115</v>
      </c>
    </row>
    <row r="183" spans="1:5" ht="31.5" x14ac:dyDescent="0.45">
      <c r="A183" s="398">
        <v>164</v>
      </c>
      <c r="B183" s="59">
        <v>280</v>
      </c>
      <c r="C183" s="60" t="s">
        <v>808</v>
      </c>
      <c r="D183" s="72" t="s">
        <v>380</v>
      </c>
      <c r="E183" s="73">
        <v>0.39300000000000002</v>
      </c>
    </row>
    <row r="184" spans="1:5" ht="38.25" customHeight="1" x14ac:dyDescent="0.45">
      <c r="A184" s="398">
        <v>165</v>
      </c>
      <c r="B184" s="59">
        <v>282</v>
      </c>
      <c r="C184" s="60" t="s">
        <v>809</v>
      </c>
      <c r="D184" s="72" t="s">
        <v>380</v>
      </c>
      <c r="E184" s="73">
        <v>0.36699999999999999</v>
      </c>
    </row>
    <row r="185" spans="1:5" ht="38.25" customHeight="1" x14ac:dyDescent="0.45">
      <c r="A185" s="398">
        <v>166</v>
      </c>
      <c r="B185" s="59">
        <v>283</v>
      </c>
      <c r="C185" s="60" t="s">
        <v>810</v>
      </c>
      <c r="D185" s="72" t="s">
        <v>380</v>
      </c>
      <c r="E185" s="73">
        <v>1.0660000000000001</v>
      </c>
    </row>
    <row r="186" spans="1:5" ht="31.5" x14ac:dyDescent="0.45">
      <c r="A186" s="398">
        <v>167</v>
      </c>
      <c r="B186" s="59">
        <v>301</v>
      </c>
      <c r="C186" s="60" t="s">
        <v>811</v>
      </c>
      <c r="D186" s="72" t="s">
        <v>380</v>
      </c>
      <c r="E186" s="73">
        <v>0.128</v>
      </c>
    </row>
    <row r="187" spans="1:5" ht="36.75" customHeight="1" x14ac:dyDescent="0.45">
      <c r="A187" s="398">
        <v>168</v>
      </c>
      <c r="B187" s="59">
        <v>303</v>
      </c>
      <c r="C187" s="60" t="s">
        <v>812</v>
      </c>
      <c r="D187" s="72" t="s">
        <v>380</v>
      </c>
      <c r="E187" s="73">
        <v>0.57499999999999996</v>
      </c>
    </row>
    <row r="188" spans="1:5" ht="47.25" x14ac:dyDescent="0.45">
      <c r="A188" s="398">
        <v>169</v>
      </c>
      <c r="B188" s="59">
        <v>304</v>
      </c>
      <c r="C188" s="60" t="s">
        <v>813</v>
      </c>
      <c r="D188" s="72" t="s">
        <v>380</v>
      </c>
      <c r="E188" s="73">
        <v>0.20599999999999999</v>
      </c>
    </row>
    <row r="189" spans="1:5" ht="31.5" x14ac:dyDescent="0.45">
      <c r="A189" s="398">
        <v>170</v>
      </c>
      <c r="B189" s="59">
        <v>305</v>
      </c>
      <c r="C189" s="60" t="s">
        <v>814</v>
      </c>
      <c r="D189" s="72" t="s">
        <v>380</v>
      </c>
      <c r="E189" s="73">
        <v>0.23400000000000001</v>
      </c>
    </row>
    <row r="190" spans="1:5" ht="47.25" x14ac:dyDescent="0.45">
      <c r="A190" s="398">
        <v>171</v>
      </c>
      <c r="B190" s="59">
        <v>306</v>
      </c>
      <c r="C190" s="60" t="s">
        <v>815</v>
      </c>
      <c r="D190" s="72" t="s">
        <v>380</v>
      </c>
      <c r="E190" s="73">
        <v>1.2290000000000001</v>
      </c>
    </row>
    <row r="191" spans="1:5" ht="47.25" x14ac:dyDescent="0.45">
      <c r="A191" s="398">
        <v>172</v>
      </c>
      <c r="B191" s="59">
        <v>307</v>
      </c>
      <c r="C191" s="60" t="s">
        <v>816</v>
      </c>
      <c r="D191" s="72" t="s">
        <v>380</v>
      </c>
      <c r="E191" s="73">
        <v>0.32300000000000001</v>
      </c>
    </row>
    <row r="192" spans="1:5" ht="47.25" x14ac:dyDescent="0.45">
      <c r="A192" s="398">
        <v>173</v>
      </c>
      <c r="B192" s="59">
        <v>308</v>
      </c>
      <c r="C192" s="60" t="s">
        <v>817</v>
      </c>
      <c r="D192" s="72" t="s">
        <v>380</v>
      </c>
      <c r="E192" s="73">
        <v>0.32</v>
      </c>
    </row>
    <row r="193" spans="1:7" ht="31.5" x14ac:dyDescent="0.45">
      <c r="A193" s="398">
        <v>174</v>
      </c>
      <c r="B193" s="59">
        <v>311</v>
      </c>
      <c r="C193" s="60" t="s">
        <v>818</v>
      </c>
      <c r="D193" s="72" t="s">
        <v>380</v>
      </c>
      <c r="E193" s="73">
        <v>0.13100000000000001</v>
      </c>
      <c r="G193" s="17"/>
    </row>
    <row r="194" spans="1:7" ht="31.5" x14ac:dyDescent="0.45">
      <c r="A194" s="398">
        <v>175</v>
      </c>
      <c r="B194" s="59">
        <v>316</v>
      </c>
      <c r="C194" s="60" t="s">
        <v>819</v>
      </c>
      <c r="D194" s="72" t="s">
        <v>380</v>
      </c>
      <c r="E194" s="73">
        <v>0.221</v>
      </c>
    </row>
    <row r="195" spans="1:7" ht="31.5" x14ac:dyDescent="0.45">
      <c r="A195" s="398">
        <v>176</v>
      </c>
      <c r="B195" s="59">
        <v>404</v>
      </c>
      <c r="C195" s="60" t="s">
        <v>820</v>
      </c>
      <c r="D195" s="72" t="s">
        <v>380</v>
      </c>
      <c r="E195" s="73">
        <v>1.7470000000000001</v>
      </c>
    </row>
    <row r="196" spans="1:7" ht="47.25" x14ac:dyDescent="0.45">
      <c r="A196" s="398">
        <v>177</v>
      </c>
      <c r="B196" s="59">
        <v>3147</v>
      </c>
      <c r="C196" s="60" t="s">
        <v>821</v>
      </c>
      <c r="D196" s="72" t="s">
        <v>380</v>
      </c>
      <c r="E196" s="73">
        <v>0.16600000000000001</v>
      </c>
    </row>
    <row r="197" spans="1:7" ht="31.5" x14ac:dyDescent="0.45">
      <c r="A197" s="398">
        <v>178</v>
      </c>
      <c r="B197" s="59">
        <v>3148</v>
      </c>
      <c r="C197" s="60" t="s">
        <v>822</v>
      </c>
      <c r="D197" s="72" t="s">
        <v>380</v>
      </c>
      <c r="E197" s="73">
        <v>0.13500000000000001</v>
      </c>
      <c r="F197" s="370"/>
    </row>
    <row r="198" spans="1:7" ht="15.75" x14ac:dyDescent="0.45">
      <c r="A198" s="398"/>
      <c r="B198" s="398"/>
      <c r="C198" s="60"/>
      <c r="D198" s="407" t="s">
        <v>107</v>
      </c>
      <c r="E198" s="74">
        <f>SUM(E20:E197)</f>
        <v>100.64099999999998</v>
      </c>
      <c r="F198" s="370"/>
    </row>
    <row r="199" spans="1:7" ht="15.75" x14ac:dyDescent="0.45">
      <c r="A199" s="573" t="s">
        <v>596</v>
      </c>
      <c r="B199" s="574"/>
      <c r="C199" s="574"/>
      <c r="D199" s="574"/>
      <c r="E199" s="575"/>
      <c r="F199" s="370"/>
    </row>
    <row r="200" spans="1:7" ht="31.5" x14ac:dyDescent="0.45">
      <c r="A200" s="59">
        <v>1</v>
      </c>
      <c r="B200" s="59">
        <v>120</v>
      </c>
      <c r="C200" s="60" t="s">
        <v>823</v>
      </c>
      <c r="D200" s="72" t="s">
        <v>14</v>
      </c>
      <c r="E200" s="73">
        <v>0.65200000000000002</v>
      </c>
    </row>
    <row r="201" spans="1:7" ht="31.5" x14ac:dyDescent="0.45">
      <c r="A201" s="59">
        <v>2</v>
      </c>
      <c r="B201" s="59">
        <v>121</v>
      </c>
      <c r="C201" s="60" t="s">
        <v>824</v>
      </c>
      <c r="D201" s="72" t="s">
        <v>14</v>
      </c>
      <c r="E201" s="73">
        <v>0.47399999999999998</v>
      </c>
    </row>
    <row r="202" spans="1:7" ht="47.25" x14ac:dyDescent="0.45">
      <c r="A202" s="398">
        <v>3</v>
      </c>
      <c r="B202" s="59">
        <v>122</v>
      </c>
      <c r="C202" s="60" t="s">
        <v>825</v>
      </c>
      <c r="D202" s="72" t="s">
        <v>14</v>
      </c>
      <c r="E202" s="73">
        <v>0.107</v>
      </c>
    </row>
    <row r="203" spans="1:7" ht="24" customHeight="1" x14ac:dyDescent="0.45">
      <c r="A203" s="398">
        <v>4</v>
      </c>
      <c r="B203" s="59">
        <v>123</v>
      </c>
      <c r="C203" s="60" t="s">
        <v>826</v>
      </c>
      <c r="D203" s="72" t="s">
        <v>14</v>
      </c>
      <c r="E203" s="73">
        <v>0.52300000000000002</v>
      </c>
    </row>
    <row r="204" spans="1:7" ht="31.5" x14ac:dyDescent="0.45">
      <c r="A204" s="398">
        <v>5</v>
      </c>
      <c r="B204" s="59">
        <v>145</v>
      </c>
      <c r="C204" s="60" t="s">
        <v>827</v>
      </c>
      <c r="D204" s="72" t="s">
        <v>14</v>
      </c>
      <c r="E204" s="73">
        <v>0.25</v>
      </c>
    </row>
    <row r="205" spans="1:7" ht="22.5" customHeight="1" x14ac:dyDescent="0.45">
      <c r="A205" s="398">
        <v>6</v>
      </c>
      <c r="B205" s="59">
        <v>148</v>
      </c>
      <c r="C205" s="60" t="s">
        <v>828</v>
      </c>
      <c r="D205" s="72" t="s">
        <v>14</v>
      </c>
      <c r="E205" s="73">
        <v>0.69</v>
      </c>
    </row>
    <row r="206" spans="1:7" ht="15.75" x14ac:dyDescent="0.45">
      <c r="A206" s="398">
        <v>7</v>
      </c>
      <c r="B206" s="59">
        <v>149</v>
      </c>
      <c r="C206" s="60" t="s">
        <v>829</v>
      </c>
      <c r="D206" s="72" t="s">
        <v>14</v>
      </c>
      <c r="E206" s="73">
        <v>12.984999999999999</v>
      </c>
      <c r="F206" s="370"/>
    </row>
    <row r="207" spans="1:7" ht="15.75" x14ac:dyDescent="0.45">
      <c r="A207" s="398"/>
      <c r="B207" s="398"/>
      <c r="C207" s="60"/>
      <c r="D207" s="407" t="s">
        <v>107</v>
      </c>
      <c r="E207" s="74">
        <f>SUM(E200:E206)</f>
        <v>15.680999999999999</v>
      </c>
      <c r="F207" s="370"/>
    </row>
    <row r="208" spans="1:7" ht="15.75" x14ac:dyDescent="0.45">
      <c r="A208" s="573" t="s">
        <v>3088</v>
      </c>
      <c r="B208" s="574"/>
      <c r="C208" s="574"/>
      <c r="D208" s="574"/>
      <c r="E208" s="575"/>
      <c r="F208" s="370"/>
    </row>
    <row r="209" spans="1:7" ht="31.5" x14ac:dyDescent="0.45">
      <c r="A209" s="59">
        <v>1</v>
      </c>
      <c r="B209" s="59">
        <v>147</v>
      </c>
      <c r="C209" s="60" t="s">
        <v>830</v>
      </c>
      <c r="D209" s="72" t="s">
        <v>83</v>
      </c>
      <c r="E209" s="400">
        <v>15.999000000000001</v>
      </c>
    </row>
    <row r="210" spans="1:7" ht="15.75" x14ac:dyDescent="0.45">
      <c r="A210" s="398"/>
      <c r="B210" s="398"/>
      <c r="C210" s="60"/>
      <c r="D210" s="407" t="s">
        <v>107</v>
      </c>
      <c r="E210" s="74">
        <f>E209</f>
        <v>15.999000000000001</v>
      </c>
      <c r="F210" s="408"/>
      <c r="G210" s="408"/>
    </row>
    <row r="211" spans="1:7" ht="15.75" x14ac:dyDescent="0.45">
      <c r="A211" s="565" t="s">
        <v>2644</v>
      </c>
      <c r="B211" s="565"/>
      <c r="C211" s="565"/>
      <c r="D211" s="565"/>
      <c r="E211" s="410">
        <f>E14+E18+E198+E207+E210</f>
        <v>175.82499999999999</v>
      </c>
      <c r="F211" s="81"/>
      <c r="G211" s="408"/>
    </row>
    <row r="212" spans="1:7" ht="15.75" x14ac:dyDescent="0.45">
      <c r="A212" s="75"/>
      <c r="B212" s="75"/>
      <c r="C212" s="75"/>
      <c r="D212" s="75"/>
      <c r="E212" s="76"/>
      <c r="F212" s="408"/>
      <c r="G212" s="408"/>
    </row>
    <row r="213" spans="1:7" ht="15.75" x14ac:dyDescent="0.45">
      <c r="A213" s="568" t="s">
        <v>278</v>
      </c>
      <c r="B213" s="568"/>
      <c r="C213" s="568"/>
      <c r="D213" s="75"/>
      <c r="E213" s="76"/>
      <c r="F213" s="408"/>
      <c r="G213" s="408"/>
    </row>
    <row r="214" spans="1:7" ht="15" customHeight="1" x14ac:dyDescent="0.45">
      <c r="A214" s="572" t="s">
        <v>2643</v>
      </c>
      <c r="B214" s="572"/>
      <c r="C214" s="572"/>
      <c r="D214" s="572"/>
      <c r="E214" s="572"/>
      <c r="F214" s="409"/>
      <c r="G214" s="409"/>
    </row>
    <row r="215" spans="1:7" ht="15.75" x14ac:dyDescent="0.45">
      <c r="A215" s="59">
        <v>1</v>
      </c>
      <c r="B215" s="59"/>
      <c r="C215" s="60" t="s">
        <v>2618</v>
      </c>
      <c r="D215" s="59" t="s">
        <v>380</v>
      </c>
      <c r="E215" s="400">
        <v>0.28499999999999998</v>
      </c>
    </row>
    <row r="216" spans="1:7" ht="31.5" x14ac:dyDescent="0.45">
      <c r="A216" s="59">
        <v>2</v>
      </c>
      <c r="B216" s="59"/>
      <c r="C216" s="60" t="s">
        <v>2619</v>
      </c>
      <c r="D216" s="59" t="s">
        <v>380</v>
      </c>
      <c r="E216" s="400">
        <v>0.193</v>
      </c>
    </row>
    <row r="217" spans="1:7" ht="31.5" x14ac:dyDescent="0.45">
      <c r="A217" s="59">
        <v>3</v>
      </c>
      <c r="B217" s="59"/>
      <c r="C217" s="60" t="s">
        <v>2620</v>
      </c>
      <c r="D217" s="59" t="s">
        <v>380</v>
      </c>
      <c r="E217" s="73">
        <v>0.12</v>
      </c>
    </row>
    <row r="218" spans="1:7" ht="15.75" x14ac:dyDescent="0.45">
      <c r="A218" s="59">
        <v>4</v>
      </c>
      <c r="B218" s="59"/>
      <c r="C218" s="60" t="s">
        <v>2621</v>
      </c>
      <c r="D218" s="59" t="s">
        <v>380</v>
      </c>
      <c r="E218" s="73">
        <v>0.08</v>
      </c>
    </row>
    <row r="219" spans="1:7" ht="31.5" x14ac:dyDescent="0.45">
      <c r="A219" s="59">
        <v>5</v>
      </c>
      <c r="B219" s="59"/>
      <c r="C219" s="60" t="s">
        <v>2622</v>
      </c>
      <c r="D219" s="59" t="s">
        <v>380</v>
      </c>
      <c r="E219" s="73">
        <v>0.21</v>
      </c>
    </row>
    <row r="220" spans="1:7" ht="31.5" x14ac:dyDescent="0.45">
      <c r="A220" s="59">
        <v>6</v>
      </c>
      <c r="B220" s="59"/>
      <c r="C220" s="60" t="s">
        <v>2623</v>
      </c>
      <c r="D220" s="59" t="s">
        <v>380</v>
      </c>
      <c r="E220" s="73">
        <v>0.25</v>
      </c>
    </row>
    <row r="221" spans="1:7" ht="15.75" x14ac:dyDescent="0.45">
      <c r="A221" s="59">
        <v>7</v>
      </c>
      <c r="B221" s="59"/>
      <c r="C221" s="60" t="s">
        <v>2624</v>
      </c>
      <c r="D221" s="59" t="s">
        <v>380</v>
      </c>
      <c r="E221" s="73">
        <v>0.04</v>
      </c>
    </row>
    <row r="222" spans="1:7" ht="31.5" x14ac:dyDescent="0.45">
      <c r="A222" s="59">
        <v>8</v>
      </c>
      <c r="B222" s="59"/>
      <c r="C222" s="60" t="s">
        <v>2625</v>
      </c>
      <c r="D222" s="59" t="s">
        <v>380</v>
      </c>
      <c r="E222" s="73">
        <v>0.2</v>
      </c>
    </row>
    <row r="223" spans="1:7" ht="15.75" x14ac:dyDescent="0.45">
      <c r="A223" s="59">
        <v>9</v>
      </c>
      <c r="B223" s="59"/>
      <c r="C223" s="60" t="s">
        <v>2626</v>
      </c>
      <c r="D223" s="59" t="s">
        <v>380</v>
      </c>
      <c r="E223" s="73">
        <v>0.115</v>
      </c>
    </row>
    <row r="224" spans="1:7" ht="15.75" x14ac:dyDescent="0.45">
      <c r="A224" s="72"/>
      <c r="B224" s="77"/>
      <c r="C224" s="77"/>
      <c r="D224" s="78" t="s">
        <v>2627</v>
      </c>
      <c r="E224" s="79">
        <f>SUM(E215:E223)</f>
        <v>1.4929999999999999</v>
      </c>
    </row>
    <row r="225" spans="1:6" ht="15.75" x14ac:dyDescent="0.45">
      <c r="A225" s="569" t="s">
        <v>2628</v>
      </c>
      <c r="B225" s="570"/>
      <c r="C225" s="570"/>
      <c r="D225" s="570"/>
      <c r="E225" s="571"/>
    </row>
    <row r="226" spans="1:6" ht="15.75" x14ac:dyDescent="0.45">
      <c r="A226" s="59">
        <v>1</v>
      </c>
      <c r="B226" s="59"/>
      <c r="C226" s="60" t="s">
        <v>2629</v>
      </c>
      <c r="D226" s="59" t="s">
        <v>14</v>
      </c>
      <c r="E226" s="73">
        <v>0.42</v>
      </c>
    </row>
    <row r="227" spans="1:6" ht="15.75" x14ac:dyDescent="0.45">
      <c r="A227" s="59">
        <v>2</v>
      </c>
      <c r="B227" s="59"/>
      <c r="C227" s="60" t="s">
        <v>2630</v>
      </c>
      <c r="D227" s="59" t="s">
        <v>14</v>
      </c>
      <c r="E227" s="73">
        <v>0.1</v>
      </c>
    </row>
    <row r="228" spans="1:6" ht="31.5" x14ac:dyDescent="0.45">
      <c r="A228" s="59">
        <v>3</v>
      </c>
      <c r="B228" s="59"/>
      <c r="C228" s="60" t="s">
        <v>2631</v>
      </c>
      <c r="D228" s="59" t="s">
        <v>14</v>
      </c>
      <c r="E228" s="73">
        <v>0.8</v>
      </c>
      <c r="F228" s="370"/>
    </row>
    <row r="229" spans="1:6" ht="15.75" x14ac:dyDescent="0.45">
      <c r="A229" s="59">
        <v>4</v>
      </c>
      <c r="B229" s="59"/>
      <c r="C229" s="60" t="s">
        <v>2632</v>
      </c>
      <c r="D229" s="59" t="s">
        <v>380</v>
      </c>
      <c r="E229" s="73">
        <v>0.5</v>
      </c>
    </row>
    <row r="230" spans="1:6" ht="15.75" x14ac:dyDescent="0.45">
      <c r="A230" s="59">
        <v>5</v>
      </c>
      <c r="B230" s="59"/>
      <c r="C230" s="60" t="s">
        <v>2633</v>
      </c>
      <c r="D230" s="59" t="s">
        <v>380</v>
      </c>
      <c r="E230" s="73">
        <v>1.2</v>
      </c>
      <c r="F230" s="370"/>
    </row>
    <row r="231" spans="1:6" ht="15.75" x14ac:dyDescent="0.45">
      <c r="A231" s="72"/>
      <c r="B231" s="77"/>
      <c r="C231" s="77"/>
      <c r="D231" s="80" t="s">
        <v>2627</v>
      </c>
      <c r="E231" s="74">
        <f>SUM(E226:E230)</f>
        <v>3.02</v>
      </c>
    </row>
    <row r="232" spans="1:6" ht="15.75" x14ac:dyDescent="0.45">
      <c r="A232" s="569" t="s">
        <v>2634</v>
      </c>
      <c r="B232" s="570"/>
      <c r="C232" s="570"/>
      <c r="D232" s="570"/>
      <c r="E232" s="571"/>
    </row>
    <row r="233" spans="1:6" ht="15.75" x14ac:dyDescent="0.45">
      <c r="A233" s="59">
        <v>1</v>
      </c>
      <c r="B233" s="59"/>
      <c r="C233" s="60" t="s">
        <v>2635</v>
      </c>
      <c r="D233" s="59" t="s">
        <v>380</v>
      </c>
      <c r="E233" s="73">
        <v>0.41</v>
      </c>
    </row>
    <row r="234" spans="1:6" ht="15.75" x14ac:dyDescent="0.45">
      <c r="A234" s="59">
        <v>2</v>
      </c>
      <c r="B234" s="59"/>
      <c r="C234" s="60" t="s">
        <v>2636</v>
      </c>
      <c r="D234" s="59" t="s">
        <v>380</v>
      </c>
      <c r="E234" s="73">
        <v>0.25</v>
      </c>
    </row>
    <row r="235" spans="1:6" ht="15.75" x14ac:dyDescent="0.45">
      <c r="A235" s="72"/>
      <c r="B235" s="77"/>
      <c r="C235" s="77"/>
      <c r="D235" s="80" t="s">
        <v>2627</v>
      </c>
      <c r="E235" s="74">
        <f>SUM(E233:E234)</f>
        <v>0.65999999999999992</v>
      </c>
    </row>
    <row r="236" spans="1:6" ht="15.75" x14ac:dyDescent="0.45">
      <c r="A236" s="569" t="s">
        <v>2637</v>
      </c>
      <c r="B236" s="570"/>
      <c r="C236" s="570"/>
      <c r="D236" s="570"/>
      <c r="E236" s="571"/>
    </row>
    <row r="237" spans="1:6" ht="15.75" x14ac:dyDescent="0.45">
      <c r="A237" s="59">
        <v>1</v>
      </c>
      <c r="B237" s="59"/>
      <c r="C237" s="60" t="s">
        <v>2638</v>
      </c>
      <c r="D237" s="59" t="s">
        <v>380</v>
      </c>
      <c r="E237" s="73">
        <v>0.39</v>
      </c>
      <c r="F237" s="370"/>
    </row>
    <row r="238" spans="1:6" ht="15.75" x14ac:dyDescent="0.45">
      <c r="A238" s="59">
        <v>2</v>
      </c>
      <c r="B238" s="59"/>
      <c r="C238" s="60" t="s">
        <v>2639</v>
      </c>
      <c r="D238" s="59" t="s">
        <v>14</v>
      </c>
      <c r="E238" s="73">
        <v>0.4</v>
      </c>
    </row>
    <row r="239" spans="1:6" ht="15.75" x14ac:dyDescent="0.45">
      <c r="A239" s="59">
        <v>3</v>
      </c>
      <c r="B239" s="59"/>
      <c r="C239" s="60" t="s">
        <v>2640</v>
      </c>
      <c r="D239" s="59" t="s">
        <v>380</v>
      </c>
      <c r="E239" s="73">
        <v>0.75</v>
      </c>
    </row>
    <row r="240" spans="1:6" ht="31.5" x14ac:dyDescent="0.45">
      <c r="A240" s="59">
        <v>4</v>
      </c>
      <c r="B240" s="59"/>
      <c r="C240" s="60" t="s">
        <v>2641</v>
      </c>
      <c r="D240" s="59" t="s">
        <v>380</v>
      </c>
      <c r="E240" s="73">
        <v>0.38800000000000001</v>
      </c>
    </row>
    <row r="241" spans="1:5" ht="15.75" x14ac:dyDescent="0.45">
      <c r="A241" s="72"/>
      <c r="B241" s="77"/>
      <c r="C241" s="77"/>
      <c r="D241" s="80" t="s">
        <v>2627</v>
      </c>
      <c r="E241" s="74">
        <f>SUM(E237:E240)</f>
        <v>1.9279999999999999</v>
      </c>
    </row>
    <row r="242" spans="1:5" ht="15.75" x14ac:dyDescent="0.45">
      <c r="A242" s="565" t="s">
        <v>2645</v>
      </c>
      <c r="B242" s="565"/>
      <c r="C242" s="565"/>
      <c r="D242" s="565"/>
      <c r="E242" s="74">
        <f>E241+E235+E231+E224</f>
        <v>7.1010000000000009</v>
      </c>
    </row>
    <row r="243" spans="1:5" ht="15.75" x14ac:dyDescent="0.45">
      <c r="A243" s="565" t="s">
        <v>2646</v>
      </c>
      <c r="B243" s="565"/>
      <c r="C243" s="565"/>
      <c r="D243" s="565"/>
      <c r="E243" s="74">
        <f>E211+E242</f>
        <v>182.92599999999999</v>
      </c>
    </row>
    <row r="244" spans="1:5" ht="14.25" x14ac:dyDescent="0.45">
      <c r="A244" s="10"/>
      <c r="B244" s="10"/>
      <c r="C244" s="10"/>
      <c r="D244" s="10"/>
      <c r="E244" s="10"/>
    </row>
  </sheetData>
  <mergeCells count="14">
    <mergeCell ref="A1:E1"/>
    <mergeCell ref="A211:D211"/>
    <mergeCell ref="A213:C213"/>
    <mergeCell ref="A242:D242"/>
    <mergeCell ref="A243:D243"/>
    <mergeCell ref="A225:E225"/>
    <mergeCell ref="A232:E232"/>
    <mergeCell ref="A236:E236"/>
    <mergeCell ref="A214:E214"/>
    <mergeCell ref="A12:E12"/>
    <mergeCell ref="A15:E15"/>
    <mergeCell ref="A19:E19"/>
    <mergeCell ref="A199:E199"/>
    <mergeCell ref="A208:E208"/>
  </mergeCells>
  <printOptions horizontalCentered="1" verticalCentered="1"/>
  <pageMargins left="0.55118110236220474" right="0.27559055118110237" top="0.47244094488188981" bottom="0.59055118110236227" header="0.31496062992125984" footer="0.31496062992125984"/>
  <pageSetup paperSize="9" orientation="portrait" verticalDpi="300" r:id="rId1"/>
  <headerFooter>
    <oddFooter>&amp;CPage &amp;P&amp;RROAD SOUTH</oddFooter>
  </headerFooter>
  <rowBreaks count="3" manualBreakCount="3">
    <brk id="158" max="4" man="1"/>
    <brk id="180" max="4" man="1"/>
    <brk id="20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9"/>
  <sheetViews>
    <sheetView view="pageBreakPreview" topLeftCell="A244" zoomScale="84" zoomScaleSheetLayoutView="84" workbookViewId="0">
      <selection activeCell="C42" sqref="C42"/>
    </sheetView>
  </sheetViews>
  <sheetFormatPr defaultColWidth="9.140625" defaultRowHeight="15.75" x14ac:dyDescent="0.25"/>
  <cols>
    <col min="1" max="1" width="7" style="21" customWidth="1"/>
    <col min="2" max="2" width="8.140625" style="21" customWidth="1"/>
    <col min="3" max="3" width="46.85546875" style="22" customWidth="1"/>
    <col min="4" max="4" width="15.28515625" style="21" customWidth="1"/>
    <col min="5" max="5" width="16" style="21" customWidth="1"/>
    <col min="7" max="16384" width="9.140625" style="20"/>
  </cols>
  <sheetData>
    <row r="1" spans="1:7" ht="20.25" customHeight="1" x14ac:dyDescent="0.45">
      <c r="A1" s="576" t="s">
        <v>2649</v>
      </c>
      <c r="B1" s="576"/>
      <c r="C1" s="576"/>
      <c r="D1" s="576"/>
      <c r="E1" s="576"/>
    </row>
    <row r="2" spans="1:7" s="12" customFormat="1" ht="36" x14ac:dyDescent="0.55000000000000004">
      <c r="A2" s="13" t="s">
        <v>2650</v>
      </c>
      <c r="B2" s="13" t="s">
        <v>99</v>
      </c>
      <c r="C2" s="13" t="s">
        <v>100</v>
      </c>
      <c r="D2" s="13" t="s">
        <v>103</v>
      </c>
      <c r="E2" s="13" t="s">
        <v>2651</v>
      </c>
    </row>
    <row r="3" spans="1:7" customFormat="1" ht="18" x14ac:dyDescent="0.55000000000000004">
      <c r="A3" s="397"/>
      <c r="B3" s="397"/>
      <c r="C3" s="397" t="s">
        <v>3083</v>
      </c>
      <c r="D3" s="382"/>
      <c r="E3" s="397"/>
      <c r="F3" s="12"/>
      <c r="G3" s="12"/>
    </row>
    <row r="4" spans="1:7" customFormat="1" ht="18" x14ac:dyDescent="0.55000000000000004">
      <c r="A4" s="396">
        <v>1</v>
      </c>
      <c r="B4" s="403"/>
      <c r="C4" s="403" t="s">
        <v>3084</v>
      </c>
      <c r="D4" s="406"/>
      <c r="E4" s="401"/>
      <c r="F4" s="12"/>
      <c r="G4" s="12"/>
    </row>
    <row r="5" spans="1:7" customFormat="1" ht="18" x14ac:dyDescent="0.55000000000000004">
      <c r="A5" s="398">
        <f>A4+1</f>
        <v>2</v>
      </c>
      <c r="B5" s="403"/>
      <c r="C5" s="403" t="s">
        <v>3085</v>
      </c>
      <c r="D5" s="406"/>
      <c r="E5" s="401"/>
      <c r="F5" s="12"/>
      <c r="G5" s="12"/>
    </row>
    <row r="6" spans="1:7" customFormat="1" ht="18" x14ac:dyDescent="0.55000000000000004">
      <c r="A6" s="398">
        <f t="shared" ref="A6:A10" si="0">A5+1</f>
        <v>3</v>
      </c>
      <c r="B6" s="90"/>
      <c r="C6" s="90" t="s">
        <v>3086</v>
      </c>
      <c r="D6" s="406"/>
      <c r="E6" s="398"/>
      <c r="F6" s="12"/>
      <c r="G6" s="12"/>
    </row>
    <row r="7" spans="1:7" customFormat="1" ht="18" x14ac:dyDescent="0.55000000000000004">
      <c r="A7" s="398">
        <f t="shared" si="0"/>
        <v>4</v>
      </c>
      <c r="B7" s="90"/>
      <c r="C7" s="90" t="s">
        <v>3087</v>
      </c>
      <c r="D7" s="406"/>
      <c r="E7" s="400">
        <f>E16</f>
        <v>99.194000000000003</v>
      </c>
      <c r="F7" s="12"/>
      <c r="G7" s="12"/>
    </row>
    <row r="8" spans="1:7" customFormat="1" ht="18" x14ac:dyDescent="0.55000000000000004">
      <c r="A8" s="398">
        <f t="shared" si="0"/>
        <v>5</v>
      </c>
      <c r="B8" s="90"/>
      <c r="C8" s="90" t="s">
        <v>3088</v>
      </c>
      <c r="D8" s="406"/>
      <c r="E8" s="400">
        <f>E247</f>
        <v>118.40599999999999</v>
      </c>
      <c r="F8" s="12"/>
      <c r="G8" s="12"/>
    </row>
    <row r="9" spans="1:7" customFormat="1" ht="18" x14ac:dyDescent="0.55000000000000004">
      <c r="A9" s="398">
        <f t="shared" si="0"/>
        <v>6</v>
      </c>
      <c r="B9" s="90"/>
      <c r="C9" s="90" t="s">
        <v>377</v>
      </c>
      <c r="D9" s="406"/>
      <c r="E9" s="400"/>
      <c r="F9" s="12"/>
      <c r="G9" s="12"/>
    </row>
    <row r="10" spans="1:7" customFormat="1" ht="18" x14ac:dyDescent="0.55000000000000004">
      <c r="A10" s="398">
        <f t="shared" si="0"/>
        <v>7</v>
      </c>
      <c r="B10" s="90"/>
      <c r="C10" s="90" t="s">
        <v>596</v>
      </c>
      <c r="D10" s="406"/>
      <c r="E10" s="400">
        <f>E230</f>
        <v>108.49699999999999</v>
      </c>
      <c r="F10" s="12"/>
      <c r="G10" s="12"/>
    </row>
    <row r="11" spans="1:7" customFormat="1" ht="18" x14ac:dyDescent="0.55000000000000004">
      <c r="A11" s="398"/>
      <c r="B11" s="90"/>
      <c r="C11" s="90"/>
      <c r="D11" s="80" t="s">
        <v>107</v>
      </c>
      <c r="E11" s="74">
        <f>SUM(E4:E10)</f>
        <v>326.09699999999998</v>
      </c>
      <c r="F11" s="12"/>
      <c r="G11" s="12"/>
    </row>
    <row r="12" spans="1:7" customFormat="1" ht="18" x14ac:dyDescent="0.55000000000000004">
      <c r="A12" s="573" t="s">
        <v>3087</v>
      </c>
      <c r="B12" s="574"/>
      <c r="C12" s="574"/>
      <c r="D12" s="574"/>
      <c r="E12" s="575"/>
      <c r="F12" s="12"/>
      <c r="G12" s="12"/>
    </row>
    <row r="13" spans="1:7" s="50" customFormat="1" ht="31.5" x14ac:dyDescent="0.25">
      <c r="A13" s="82">
        <v>1</v>
      </c>
      <c r="B13" s="82">
        <v>1934</v>
      </c>
      <c r="C13" s="83" t="s">
        <v>831</v>
      </c>
      <c r="D13" s="82" t="s">
        <v>9</v>
      </c>
      <c r="E13" s="581">
        <v>17.5</v>
      </c>
    </row>
    <row r="14" spans="1:7" s="50" customFormat="1" ht="31.5" x14ac:dyDescent="0.25">
      <c r="A14" s="82">
        <v>2</v>
      </c>
      <c r="B14" s="82">
        <v>1935</v>
      </c>
      <c r="C14" s="83" t="s">
        <v>832</v>
      </c>
      <c r="D14" s="82" t="s">
        <v>9</v>
      </c>
      <c r="E14" s="582"/>
    </row>
    <row r="15" spans="1:7" s="50" customFormat="1" ht="31.5" x14ac:dyDescent="0.5">
      <c r="A15" s="399">
        <v>3</v>
      </c>
      <c r="B15" s="399">
        <v>1936</v>
      </c>
      <c r="C15" s="85" t="s">
        <v>833</v>
      </c>
      <c r="D15" s="399" t="s">
        <v>9</v>
      </c>
      <c r="E15" s="402">
        <v>81.694000000000003</v>
      </c>
      <c r="F15" s="309"/>
    </row>
    <row r="16" spans="1:7" s="50" customFormat="1" x14ac:dyDescent="0.5">
      <c r="A16" s="399"/>
      <c r="B16" s="399"/>
      <c r="C16" s="85"/>
      <c r="D16" s="162" t="s">
        <v>107</v>
      </c>
      <c r="E16" s="66">
        <f>SUM(E13:E15)</f>
        <v>99.194000000000003</v>
      </c>
      <c r="F16" s="309"/>
    </row>
    <row r="17" spans="1:6" s="50" customFormat="1" x14ac:dyDescent="0.5">
      <c r="A17" s="587" t="s">
        <v>596</v>
      </c>
      <c r="B17" s="566"/>
      <c r="C17" s="566"/>
      <c r="D17" s="566"/>
      <c r="E17" s="588"/>
      <c r="F17" s="309"/>
    </row>
    <row r="18" spans="1:6" s="50" customFormat="1" ht="47.25" x14ac:dyDescent="0.5">
      <c r="A18" s="399">
        <v>1</v>
      </c>
      <c r="B18" s="399">
        <v>1685</v>
      </c>
      <c r="C18" s="85" t="s">
        <v>834</v>
      </c>
      <c r="D18" s="399" t="s">
        <v>14</v>
      </c>
      <c r="E18" s="402">
        <v>0.65300000000000002</v>
      </c>
    </row>
    <row r="19" spans="1:6" s="50" customFormat="1" ht="47.25" x14ac:dyDescent="0.5">
      <c r="A19" s="399">
        <v>2</v>
      </c>
      <c r="B19" s="399">
        <v>1703</v>
      </c>
      <c r="C19" s="85" t="s">
        <v>835</v>
      </c>
      <c r="D19" s="399" t="s">
        <v>14</v>
      </c>
      <c r="E19" s="402">
        <v>1.044</v>
      </c>
    </row>
    <row r="20" spans="1:6" s="50" customFormat="1" ht="31.5" x14ac:dyDescent="0.5">
      <c r="A20" s="399">
        <v>3</v>
      </c>
      <c r="B20" s="399">
        <v>1704</v>
      </c>
      <c r="C20" s="85" t="s">
        <v>836</v>
      </c>
      <c r="D20" s="399" t="s">
        <v>14</v>
      </c>
      <c r="E20" s="402">
        <v>0.27700000000000002</v>
      </c>
    </row>
    <row r="21" spans="1:6" s="50" customFormat="1" x14ac:dyDescent="0.5">
      <c r="A21" s="399">
        <v>4</v>
      </c>
      <c r="B21" s="399">
        <v>1705</v>
      </c>
      <c r="C21" s="85" t="s">
        <v>837</v>
      </c>
      <c r="D21" s="399" t="s">
        <v>14</v>
      </c>
      <c r="E21" s="402">
        <v>0.38</v>
      </c>
    </row>
    <row r="22" spans="1:6" s="50" customFormat="1" ht="31.5" x14ac:dyDescent="0.5">
      <c r="A22" s="399">
        <v>5</v>
      </c>
      <c r="B22" s="399">
        <v>1706</v>
      </c>
      <c r="C22" s="85" t="s">
        <v>838</v>
      </c>
      <c r="D22" s="399" t="s">
        <v>14</v>
      </c>
      <c r="E22" s="402">
        <v>0.74</v>
      </c>
    </row>
    <row r="23" spans="1:6" s="50" customFormat="1" ht="31.5" x14ac:dyDescent="0.5">
      <c r="A23" s="399">
        <v>6</v>
      </c>
      <c r="B23" s="399">
        <v>1707</v>
      </c>
      <c r="C23" s="85" t="s">
        <v>839</v>
      </c>
      <c r="D23" s="399" t="s">
        <v>14</v>
      </c>
      <c r="E23" s="402">
        <v>0.99199999999999999</v>
      </c>
    </row>
    <row r="24" spans="1:6" s="50" customFormat="1" ht="47.25" x14ac:dyDescent="0.5">
      <c r="A24" s="399">
        <v>7</v>
      </c>
      <c r="B24" s="43">
        <v>1708</v>
      </c>
      <c r="C24" s="85" t="s">
        <v>840</v>
      </c>
      <c r="D24" s="43" t="s">
        <v>14</v>
      </c>
      <c r="E24" s="61">
        <v>0.21299999999999999</v>
      </c>
    </row>
    <row r="25" spans="1:6" s="50" customFormat="1" ht="31.5" x14ac:dyDescent="0.5">
      <c r="A25" s="399">
        <v>8</v>
      </c>
      <c r="B25" s="43">
        <v>1709</v>
      </c>
      <c r="C25" s="85" t="s">
        <v>841</v>
      </c>
      <c r="D25" s="43" t="s">
        <v>14</v>
      </c>
      <c r="E25" s="61">
        <v>0.53400000000000003</v>
      </c>
    </row>
    <row r="26" spans="1:6" s="50" customFormat="1" ht="31.5" x14ac:dyDescent="0.5">
      <c r="A26" s="399">
        <v>9</v>
      </c>
      <c r="B26" s="43">
        <v>1710</v>
      </c>
      <c r="C26" s="85" t="s">
        <v>842</v>
      </c>
      <c r="D26" s="43" t="s">
        <v>14</v>
      </c>
      <c r="E26" s="61">
        <v>0.29699999999999999</v>
      </c>
    </row>
    <row r="27" spans="1:6" s="50" customFormat="1" ht="31.5" x14ac:dyDescent="0.5">
      <c r="A27" s="399">
        <v>10</v>
      </c>
      <c r="B27" s="43">
        <v>1711</v>
      </c>
      <c r="C27" s="85" t="s">
        <v>843</v>
      </c>
      <c r="D27" s="43" t="s">
        <v>14</v>
      </c>
      <c r="E27" s="61">
        <v>0.18099999999999999</v>
      </c>
    </row>
    <row r="28" spans="1:6" s="50" customFormat="1" ht="31.5" x14ac:dyDescent="0.5">
      <c r="A28" s="399">
        <v>11</v>
      </c>
      <c r="B28" s="43">
        <v>1712</v>
      </c>
      <c r="C28" s="85" t="s">
        <v>844</v>
      </c>
      <c r="D28" s="43" t="s">
        <v>14</v>
      </c>
      <c r="E28" s="61">
        <v>1.3620000000000001</v>
      </c>
    </row>
    <row r="29" spans="1:6" s="50" customFormat="1" ht="31.5" x14ac:dyDescent="0.5">
      <c r="A29" s="399">
        <v>12</v>
      </c>
      <c r="B29" s="43">
        <v>1713</v>
      </c>
      <c r="C29" s="85" t="s">
        <v>845</v>
      </c>
      <c r="D29" s="43" t="s">
        <v>14</v>
      </c>
      <c r="E29" s="61">
        <v>0.14799999999999999</v>
      </c>
    </row>
    <row r="30" spans="1:6" s="50" customFormat="1" ht="31.5" x14ac:dyDescent="0.5">
      <c r="A30" s="399">
        <v>13</v>
      </c>
      <c r="B30" s="43">
        <v>1714</v>
      </c>
      <c r="C30" s="85" t="s">
        <v>846</v>
      </c>
      <c r="D30" s="43" t="s">
        <v>14</v>
      </c>
      <c r="E30" s="61">
        <v>0.25</v>
      </c>
    </row>
    <row r="31" spans="1:6" s="50" customFormat="1" x14ac:dyDescent="0.5">
      <c r="A31" s="399">
        <v>14</v>
      </c>
      <c r="B31" s="43">
        <v>1715</v>
      </c>
      <c r="C31" s="85" t="s">
        <v>847</v>
      </c>
      <c r="D31" s="43" t="s">
        <v>14</v>
      </c>
      <c r="E31" s="61">
        <v>0.217</v>
      </c>
    </row>
    <row r="32" spans="1:6" s="50" customFormat="1" ht="31.5" x14ac:dyDescent="0.5">
      <c r="A32" s="399">
        <v>15</v>
      </c>
      <c r="B32" s="43">
        <v>1716</v>
      </c>
      <c r="C32" s="85" t="s">
        <v>848</v>
      </c>
      <c r="D32" s="43" t="s">
        <v>14</v>
      </c>
      <c r="E32" s="61">
        <v>0.41599999999999998</v>
      </c>
    </row>
    <row r="33" spans="1:8" s="50" customFormat="1" x14ac:dyDescent="0.5">
      <c r="A33" s="399">
        <v>16</v>
      </c>
      <c r="B33" s="43">
        <v>1717</v>
      </c>
      <c r="C33" s="85" t="s">
        <v>849</v>
      </c>
      <c r="D33" s="43" t="s">
        <v>14</v>
      </c>
      <c r="E33" s="61">
        <v>0.187</v>
      </c>
    </row>
    <row r="34" spans="1:8" s="50" customFormat="1" ht="31.5" x14ac:dyDescent="0.5">
      <c r="A34" s="399">
        <v>17</v>
      </c>
      <c r="B34" s="43">
        <v>1718</v>
      </c>
      <c r="C34" s="85" t="s">
        <v>850</v>
      </c>
      <c r="D34" s="43" t="s">
        <v>14</v>
      </c>
      <c r="E34" s="61">
        <v>0.32700000000000001</v>
      </c>
    </row>
    <row r="35" spans="1:8" s="50" customFormat="1" x14ac:dyDescent="0.5">
      <c r="A35" s="399">
        <v>18</v>
      </c>
      <c r="B35" s="43">
        <v>1719</v>
      </c>
      <c r="C35" s="85" t="s">
        <v>851</v>
      </c>
      <c r="D35" s="43" t="s">
        <v>14</v>
      </c>
      <c r="E35" s="61">
        <v>1.8939999999999999</v>
      </c>
    </row>
    <row r="36" spans="1:8" s="50" customFormat="1" ht="30" customHeight="1" x14ac:dyDescent="0.5">
      <c r="A36" s="399">
        <v>19</v>
      </c>
      <c r="B36" s="82">
        <v>1720</v>
      </c>
      <c r="C36" s="83" t="s">
        <v>852</v>
      </c>
      <c r="D36" s="82" t="s">
        <v>14</v>
      </c>
      <c r="E36" s="84">
        <v>0.72699999999999998</v>
      </c>
    </row>
    <row r="37" spans="1:8" s="50" customFormat="1" ht="25.5" customHeight="1" x14ac:dyDescent="0.5">
      <c r="A37" s="399">
        <v>20</v>
      </c>
      <c r="B37" s="82">
        <v>1721</v>
      </c>
      <c r="C37" s="83" t="s">
        <v>853</v>
      </c>
      <c r="D37" s="82" t="s">
        <v>14</v>
      </c>
      <c r="E37" s="84">
        <v>1.0680000000000001</v>
      </c>
    </row>
    <row r="38" spans="1:8" s="50" customFormat="1" ht="25.5" customHeight="1" x14ac:dyDescent="0.5">
      <c r="A38" s="399">
        <v>21</v>
      </c>
      <c r="B38" s="82">
        <v>1722</v>
      </c>
      <c r="C38" s="83" t="s">
        <v>854</v>
      </c>
      <c r="D38" s="82" t="s">
        <v>14</v>
      </c>
      <c r="E38" s="84">
        <v>1.2330000000000001</v>
      </c>
    </row>
    <row r="39" spans="1:8" s="50" customFormat="1" ht="31.5" x14ac:dyDescent="0.5">
      <c r="A39" s="399">
        <v>22</v>
      </c>
      <c r="B39" s="82">
        <v>1723</v>
      </c>
      <c r="C39" s="83" t="s">
        <v>855</v>
      </c>
      <c r="D39" s="82" t="s">
        <v>14</v>
      </c>
      <c r="E39" s="84">
        <v>0.52900000000000003</v>
      </c>
    </row>
    <row r="40" spans="1:8" s="50" customFormat="1" ht="45.75" customHeight="1" x14ac:dyDescent="0.5">
      <c r="A40" s="399">
        <v>23</v>
      </c>
      <c r="B40" s="82">
        <v>1724</v>
      </c>
      <c r="C40" s="83" t="s">
        <v>856</v>
      </c>
      <c r="D40" s="82" t="s">
        <v>14</v>
      </c>
      <c r="E40" s="84">
        <v>3.4319999999999999</v>
      </c>
    </row>
    <row r="41" spans="1:8" s="50" customFormat="1" ht="23.25" customHeight="1" x14ac:dyDescent="0.5">
      <c r="A41" s="399">
        <v>24</v>
      </c>
      <c r="B41" s="82">
        <v>1725</v>
      </c>
      <c r="C41" s="83" t="s">
        <v>857</v>
      </c>
      <c r="D41" s="82" t="s">
        <v>14</v>
      </c>
      <c r="E41" s="84">
        <v>0.95799999999999996</v>
      </c>
    </row>
    <row r="42" spans="1:8" s="50" customFormat="1" ht="45" customHeight="1" x14ac:dyDescent="0.5">
      <c r="A42" s="399">
        <v>25</v>
      </c>
      <c r="B42" s="82">
        <v>1726</v>
      </c>
      <c r="C42" s="83" t="s">
        <v>858</v>
      </c>
      <c r="D42" s="82" t="s">
        <v>14</v>
      </c>
      <c r="E42" s="84">
        <v>9.2999999999999999E-2</v>
      </c>
    </row>
    <row r="43" spans="1:8" s="50" customFormat="1" ht="47.25" x14ac:dyDescent="0.5">
      <c r="A43" s="399">
        <v>26</v>
      </c>
      <c r="B43" s="82">
        <v>1727</v>
      </c>
      <c r="C43" s="83" t="s">
        <v>859</v>
      </c>
      <c r="D43" s="82" t="s">
        <v>14</v>
      </c>
      <c r="E43" s="84">
        <v>0.66600000000000004</v>
      </c>
    </row>
    <row r="44" spans="1:8" s="50" customFormat="1" ht="31.5" x14ac:dyDescent="0.5">
      <c r="A44" s="399">
        <v>27</v>
      </c>
      <c r="B44" s="82">
        <v>1728</v>
      </c>
      <c r="C44" s="83" t="s">
        <v>860</v>
      </c>
      <c r="D44" s="82" t="s">
        <v>14</v>
      </c>
      <c r="E44" s="84">
        <v>0.38400000000000001</v>
      </c>
    </row>
    <row r="45" spans="1:8" s="50" customFormat="1" ht="31.5" x14ac:dyDescent="0.5">
      <c r="A45" s="399">
        <v>28</v>
      </c>
      <c r="B45" s="82">
        <v>1729</v>
      </c>
      <c r="C45" s="83" t="s">
        <v>861</v>
      </c>
      <c r="D45" s="82" t="s">
        <v>14</v>
      </c>
      <c r="E45" s="84">
        <v>0.18</v>
      </c>
    </row>
    <row r="46" spans="1:8" s="50" customFormat="1" ht="31.5" x14ac:dyDescent="0.5">
      <c r="A46" s="399">
        <v>29</v>
      </c>
      <c r="B46" s="82">
        <v>1732</v>
      </c>
      <c r="C46" s="83" t="s">
        <v>862</v>
      </c>
      <c r="D46" s="82" t="s">
        <v>14</v>
      </c>
      <c r="E46" s="84">
        <v>0.376</v>
      </c>
    </row>
    <row r="47" spans="1:8" s="50" customFormat="1" ht="31.5" x14ac:dyDescent="0.5">
      <c r="A47" s="399">
        <v>30</v>
      </c>
      <c r="B47" s="82">
        <v>1733</v>
      </c>
      <c r="C47" s="83" t="s">
        <v>863</v>
      </c>
      <c r="D47" s="82" t="s">
        <v>14</v>
      </c>
      <c r="E47" s="84">
        <v>0.121</v>
      </c>
    </row>
    <row r="48" spans="1:8" s="50" customFormat="1" ht="31.5" x14ac:dyDescent="0.5">
      <c r="A48" s="399">
        <v>31</v>
      </c>
      <c r="B48" s="82">
        <v>1734</v>
      </c>
      <c r="C48" s="83" t="s">
        <v>864</v>
      </c>
      <c r="D48" s="82" t="s">
        <v>14</v>
      </c>
      <c r="E48" s="84">
        <v>7.3999999999999996E-2</v>
      </c>
      <c r="H48" s="50" t="e">
        <f>#REF!+#REF!</f>
        <v>#REF!</v>
      </c>
    </row>
    <row r="49" spans="1:7" s="50" customFormat="1" ht="31.5" x14ac:dyDescent="0.5">
      <c r="A49" s="399">
        <v>32</v>
      </c>
      <c r="B49" s="82">
        <v>1744</v>
      </c>
      <c r="C49" s="83" t="s">
        <v>865</v>
      </c>
      <c r="D49" s="82" t="s">
        <v>14</v>
      </c>
      <c r="E49" s="84">
        <v>2.6949999999999998</v>
      </c>
    </row>
    <row r="50" spans="1:7" s="50" customFormat="1" ht="31.5" x14ac:dyDescent="0.5">
      <c r="A50" s="399">
        <v>33</v>
      </c>
      <c r="B50" s="82">
        <v>1745</v>
      </c>
      <c r="C50" s="83" t="s">
        <v>866</v>
      </c>
      <c r="D50" s="82" t="s">
        <v>14</v>
      </c>
      <c r="E50" s="84">
        <v>2.782</v>
      </c>
    </row>
    <row r="51" spans="1:7" s="50" customFormat="1" ht="47.25" x14ac:dyDescent="0.5">
      <c r="A51" s="399">
        <v>34</v>
      </c>
      <c r="B51" s="82">
        <v>1746</v>
      </c>
      <c r="C51" s="83" t="s">
        <v>867</v>
      </c>
      <c r="D51" s="82" t="s">
        <v>14</v>
      </c>
      <c r="E51" s="84">
        <v>0.72899999999999998</v>
      </c>
    </row>
    <row r="52" spans="1:7" s="50" customFormat="1" ht="31.5" x14ac:dyDescent="0.5">
      <c r="A52" s="399">
        <v>35</v>
      </c>
      <c r="B52" s="82">
        <v>1747</v>
      </c>
      <c r="C52" s="83" t="s">
        <v>868</v>
      </c>
      <c r="D52" s="82" t="s">
        <v>14</v>
      </c>
      <c r="E52" s="84">
        <v>1.55</v>
      </c>
    </row>
    <row r="53" spans="1:7" s="50" customFormat="1" ht="31.5" x14ac:dyDescent="0.5">
      <c r="A53" s="399">
        <v>36</v>
      </c>
      <c r="B53" s="82">
        <v>1748</v>
      </c>
      <c r="C53" s="83" t="s">
        <v>869</v>
      </c>
      <c r="D53" s="82" t="s">
        <v>14</v>
      </c>
      <c r="E53" s="84">
        <v>0.86399999999999999</v>
      </c>
    </row>
    <row r="54" spans="1:7" s="50" customFormat="1" ht="31.5" x14ac:dyDescent="0.5">
      <c r="A54" s="399">
        <v>37</v>
      </c>
      <c r="B54" s="82">
        <v>1749</v>
      </c>
      <c r="C54" s="83" t="s">
        <v>870</v>
      </c>
      <c r="D54" s="82" t="s">
        <v>14</v>
      </c>
      <c r="E54" s="84">
        <v>0.93100000000000005</v>
      </c>
    </row>
    <row r="55" spans="1:7" s="50" customFormat="1" ht="31.5" x14ac:dyDescent="0.5">
      <c r="A55" s="399">
        <v>38</v>
      </c>
      <c r="B55" s="82">
        <v>1750</v>
      </c>
      <c r="C55" s="83" t="s">
        <v>871</v>
      </c>
      <c r="D55" s="82" t="s">
        <v>14</v>
      </c>
      <c r="E55" s="84">
        <v>0.56699999999999995</v>
      </c>
      <c r="G55" s="62"/>
    </row>
    <row r="56" spans="1:7" s="50" customFormat="1" ht="47.25" x14ac:dyDescent="0.5">
      <c r="A56" s="399">
        <v>39</v>
      </c>
      <c r="B56" s="82">
        <v>1751</v>
      </c>
      <c r="C56" s="83" t="s">
        <v>872</v>
      </c>
      <c r="D56" s="82" t="s">
        <v>14</v>
      </c>
      <c r="E56" s="84">
        <v>0.83299999999999996</v>
      </c>
    </row>
    <row r="57" spans="1:7" s="50" customFormat="1" ht="23.25" customHeight="1" x14ac:dyDescent="0.5">
      <c r="A57" s="399">
        <v>40</v>
      </c>
      <c r="B57" s="82">
        <v>1752</v>
      </c>
      <c r="C57" s="83" t="s">
        <v>873</v>
      </c>
      <c r="D57" s="82" t="s">
        <v>14</v>
      </c>
      <c r="E57" s="84">
        <v>0.76900000000000002</v>
      </c>
    </row>
    <row r="58" spans="1:7" s="50" customFormat="1" ht="47.25" x14ac:dyDescent="0.5">
      <c r="A58" s="399">
        <v>41</v>
      </c>
      <c r="B58" s="82">
        <v>1753</v>
      </c>
      <c r="C58" s="83" t="s">
        <v>874</v>
      </c>
      <c r="D58" s="82" t="s">
        <v>14</v>
      </c>
      <c r="E58" s="84">
        <v>0.44</v>
      </c>
    </row>
    <row r="59" spans="1:7" s="50" customFormat="1" ht="47.25" x14ac:dyDescent="0.5">
      <c r="A59" s="399">
        <v>42</v>
      </c>
      <c r="B59" s="82">
        <v>1754</v>
      </c>
      <c r="C59" s="83" t="s">
        <v>875</v>
      </c>
      <c r="D59" s="82" t="s">
        <v>14</v>
      </c>
      <c r="E59" s="84">
        <v>0.219</v>
      </c>
    </row>
    <row r="60" spans="1:7" s="50" customFormat="1" ht="47.25" x14ac:dyDescent="0.5">
      <c r="A60" s="399">
        <v>43</v>
      </c>
      <c r="B60" s="82">
        <v>1755</v>
      </c>
      <c r="C60" s="83" t="s">
        <v>876</v>
      </c>
      <c r="D60" s="82" t="s">
        <v>14</v>
      </c>
      <c r="E60" s="84">
        <v>0.29399999999999998</v>
      </c>
    </row>
    <row r="61" spans="1:7" s="50" customFormat="1" ht="31.5" x14ac:dyDescent="0.5">
      <c r="A61" s="399">
        <v>44</v>
      </c>
      <c r="B61" s="82">
        <v>1756</v>
      </c>
      <c r="C61" s="83" t="s">
        <v>877</v>
      </c>
      <c r="D61" s="82" t="s">
        <v>14</v>
      </c>
      <c r="E61" s="84">
        <v>0.14699999999999999</v>
      </c>
    </row>
    <row r="62" spans="1:7" s="50" customFormat="1" ht="31.5" x14ac:dyDescent="0.5">
      <c r="A62" s="399">
        <v>45</v>
      </c>
      <c r="B62" s="43">
        <v>1757</v>
      </c>
      <c r="C62" s="85" t="s">
        <v>878</v>
      </c>
      <c r="D62" s="43" t="s">
        <v>14</v>
      </c>
      <c r="E62" s="61">
        <v>0.58699999999999997</v>
      </c>
    </row>
    <row r="63" spans="1:7" s="50" customFormat="1" ht="31.5" x14ac:dyDescent="0.5">
      <c r="A63" s="399">
        <v>46</v>
      </c>
      <c r="B63" s="82">
        <v>1759</v>
      </c>
      <c r="C63" s="83" t="s">
        <v>879</v>
      </c>
      <c r="D63" s="82" t="s">
        <v>14</v>
      </c>
      <c r="E63" s="84">
        <v>0.59599999999999997</v>
      </c>
    </row>
    <row r="64" spans="1:7" s="50" customFormat="1" ht="31.5" x14ac:dyDescent="0.5">
      <c r="A64" s="399">
        <v>47</v>
      </c>
      <c r="B64" s="82">
        <v>1760</v>
      </c>
      <c r="C64" s="83" t="s">
        <v>880</v>
      </c>
      <c r="D64" s="82" t="s">
        <v>14</v>
      </c>
      <c r="E64" s="84">
        <v>1.524</v>
      </c>
    </row>
    <row r="65" spans="1:5" s="50" customFormat="1" ht="31.5" x14ac:dyDescent="0.5">
      <c r="A65" s="399">
        <v>48</v>
      </c>
      <c r="B65" s="82">
        <v>1761</v>
      </c>
      <c r="C65" s="83" t="s">
        <v>881</v>
      </c>
      <c r="D65" s="82" t="s">
        <v>14</v>
      </c>
      <c r="E65" s="84">
        <v>0.44900000000000001</v>
      </c>
    </row>
    <row r="66" spans="1:5" s="50" customFormat="1" ht="31.5" x14ac:dyDescent="0.5">
      <c r="A66" s="399">
        <v>49</v>
      </c>
      <c r="B66" s="82">
        <v>1762</v>
      </c>
      <c r="C66" s="83" t="s">
        <v>882</v>
      </c>
      <c r="D66" s="82" t="s">
        <v>14</v>
      </c>
      <c r="E66" s="84">
        <v>0.95899999999999996</v>
      </c>
    </row>
    <row r="67" spans="1:5" s="50" customFormat="1" x14ac:dyDescent="0.5">
      <c r="A67" s="399">
        <v>50</v>
      </c>
      <c r="B67" s="82">
        <v>1763</v>
      </c>
      <c r="C67" s="83" t="s">
        <v>883</v>
      </c>
      <c r="D67" s="82" t="s">
        <v>14</v>
      </c>
      <c r="E67" s="84">
        <v>0.66900000000000004</v>
      </c>
    </row>
    <row r="68" spans="1:5" s="50" customFormat="1" ht="31.5" x14ac:dyDescent="0.5">
      <c r="A68" s="399">
        <v>51</v>
      </c>
      <c r="B68" s="82">
        <v>1764</v>
      </c>
      <c r="C68" s="83" t="s">
        <v>884</v>
      </c>
      <c r="D68" s="82" t="s">
        <v>14</v>
      </c>
      <c r="E68" s="84">
        <v>0.187</v>
      </c>
    </row>
    <row r="69" spans="1:5" s="50" customFormat="1" ht="47.25" x14ac:dyDescent="0.5">
      <c r="A69" s="399">
        <v>52</v>
      </c>
      <c r="B69" s="82">
        <v>1765</v>
      </c>
      <c r="C69" s="83" t="s">
        <v>885</v>
      </c>
      <c r="D69" s="82" t="s">
        <v>14</v>
      </c>
      <c r="E69" s="84">
        <v>0.249</v>
      </c>
    </row>
    <row r="70" spans="1:5" s="50" customFormat="1" ht="31.5" x14ac:dyDescent="0.5">
      <c r="A70" s="399">
        <v>53</v>
      </c>
      <c r="B70" s="82">
        <v>1766</v>
      </c>
      <c r="C70" s="83" t="s">
        <v>886</v>
      </c>
      <c r="D70" s="82" t="s">
        <v>14</v>
      </c>
      <c r="E70" s="84">
        <v>0.28799999999999998</v>
      </c>
    </row>
    <row r="71" spans="1:5" s="50" customFormat="1" ht="31.5" x14ac:dyDescent="0.5">
      <c r="A71" s="399">
        <v>54</v>
      </c>
      <c r="B71" s="82">
        <v>1767</v>
      </c>
      <c r="C71" s="83" t="s">
        <v>887</v>
      </c>
      <c r="D71" s="82" t="s">
        <v>14</v>
      </c>
      <c r="E71" s="84">
        <v>0.121</v>
      </c>
    </row>
    <row r="72" spans="1:5" s="50" customFormat="1" x14ac:dyDescent="0.5">
      <c r="A72" s="399">
        <v>55</v>
      </c>
      <c r="B72" s="82">
        <v>1768</v>
      </c>
      <c r="C72" s="83" t="s">
        <v>888</v>
      </c>
      <c r="D72" s="82" t="s">
        <v>14</v>
      </c>
      <c r="E72" s="84">
        <v>0.48099999999999998</v>
      </c>
    </row>
    <row r="73" spans="1:5" s="50" customFormat="1" ht="31.5" x14ac:dyDescent="0.5">
      <c r="A73" s="399">
        <v>56</v>
      </c>
      <c r="B73" s="82">
        <v>1769</v>
      </c>
      <c r="C73" s="83" t="s">
        <v>889</v>
      </c>
      <c r="D73" s="82" t="s">
        <v>14</v>
      </c>
      <c r="E73" s="84">
        <v>0.78700000000000003</v>
      </c>
    </row>
    <row r="74" spans="1:5" s="50" customFormat="1" ht="31.5" x14ac:dyDescent="0.5">
      <c r="A74" s="399">
        <v>57</v>
      </c>
      <c r="B74" s="82">
        <v>1770</v>
      </c>
      <c r="C74" s="83" t="s">
        <v>890</v>
      </c>
      <c r="D74" s="82" t="s">
        <v>14</v>
      </c>
      <c r="E74" s="84">
        <v>0.36599999999999999</v>
      </c>
    </row>
    <row r="75" spans="1:5" s="50" customFormat="1" ht="31.5" x14ac:dyDescent="0.5">
      <c r="A75" s="399">
        <v>58</v>
      </c>
      <c r="B75" s="82">
        <v>1771</v>
      </c>
      <c r="C75" s="83" t="s">
        <v>891</v>
      </c>
      <c r="D75" s="82" t="s">
        <v>14</v>
      </c>
      <c r="E75" s="84">
        <v>0.154</v>
      </c>
    </row>
    <row r="76" spans="1:5" s="50" customFormat="1" ht="31.5" x14ac:dyDescent="0.5">
      <c r="A76" s="399">
        <v>59</v>
      </c>
      <c r="B76" s="82">
        <v>1772</v>
      </c>
      <c r="C76" s="83" t="s">
        <v>892</v>
      </c>
      <c r="D76" s="82" t="s">
        <v>14</v>
      </c>
      <c r="E76" s="84">
        <v>0.59599999999999997</v>
      </c>
    </row>
    <row r="77" spans="1:5" s="50" customFormat="1" ht="31.5" x14ac:dyDescent="0.5">
      <c r="A77" s="399">
        <v>60</v>
      </c>
      <c r="B77" s="82">
        <v>1773</v>
      </c>
      <c r="C77" s="83" t="s">
        <v>893</v>
      </c>
      <c r="D77" s="82" t="s">
        <v>14</v>
      </c>
      <c r="E77" s="84">
        <v>0.40899999999999997</v>
      </c>
    </row>
    <row r="78" spans="1:5" s="50" customFormat="1" ht="31.5" x14ac:dyDescent="0.5">
      <c r="A78" s="399">
        <v>61</v>
      </c>
      <c r="B78" s="82">
        <v>1774</v>
      </c>
      <c r="C78" s="83" t="s">
        <v>894</v>
      </c>
      <c r="D78" s="82" t="s">
        <v>14</v>
      </c>
      <c r="E78" s="84">
        <v>0.13100000000000001</v>
      </c>
    </row>
    <row r="79" spans="1:5" s="50" customFormat="1" ht="31.5" x14ac:dyDescent="0.5">
      <c r="A79" s="399">
        <v>62</v>
      </c>
      <c r="B79" s="82">
        <v>1775</v>
      </c>
      <c r="C79" s="83" t="s">
        <v>895</v>
      </c>
      <c r="D79" s="82" t="s">
        <v>14</v>
      </c>
      <c r="E79" s="84">
        <v>7.0000000000000007E-2</v>
      </c>
    </row>
    <row r="80" spans="1:5" s="50" customFormat="1" ht="31.5" x14ac:dyDescent="0.5">
      <c r="A80" s="399">
        <v>63</v>
      </c>
      <c r="B80" s="82">
        <v>1776</v>
      </c>
      <c r="C80" s="83" t="s">
        <v>896</v>
      </c>
      <c r="D80" s="82" t="s">
        <v>14</v>
      </c>
      <c r="E80" s="84">
        <v>0.318</v>
      </c>
    </row>
    <row r="81" spans="1:5" s="50" customFormat="1" ht="30" customHeight="1" x14ac:dyDescent="0.5">
      <c r="A81" s="399">
        <v>64</v>
      </c>
      <c r="B81" s="82">
        <v>1777</v>
      </c>
      <c r="C81" s="83" t="s">
        <v>897</v>
      </c>
      <c r="D81" s="82" t="s">
        <v>14</v>
      </c>
      <c r="E81" s="84">
        <v>0.59499999999999997</v>
      </c>
    </row>
    <row r="82" spans="1:5" s="50" customFormat="1" ht="31.5" x14ac:dyDescent="0.5">
      <c r="A82" s="399">
        <v>65</v>
      </c>
      <c r="B82" s="82">
        <v>1778</v>
      </c>
      <c r="C82" s="83" t="s">
        <v>898</v>
      </c>
      <c r="D82" s="82" t="s">
        <v>14</v>
      </c>
      <c r="E82" s="84">
        <v>0.154</v>
      </c>
    </row>
    <row r="83" spans="1:5" s="50" customFormat="1" ht="31.5" x14ac:dyDescent="0.5">
      <c r="A83" s="399">
        <v>66</v>
      </c>
      <c r="B83" s="82">
        <v>1779</v>
      </c>
      <c r="C83" s="83" t="s">
        <v>899</v>
      </c>
      <c r="D83" s="82" t="s">
        <v>14</v>
      </c>
      <c r="E83" s="84">
        <v>0.123</v>
      </c>
    </row>
    <row r="84" spans="1:5" s="50" customFormat="1" ht="47.25" x14ac:dyDescent="0.5">
      <c r="A84" s="399">
        <v>67</v>
      </c>
      <c r="B84" s="82">
        <v>1780</v>
      </c>
      <c r="C84" s="83" t="s">
        <v>900</v>
      </c>
      <c r="D84" s="82" t="s">
        <v>14</v>
      </c>
      <c r="E84" s="84">
        <v>0.27</v>
      </c>
    </row>
    <row r="85" spans="1:5" s="50" customFormat="1" ht="31.5" x14ac:dyDescent="0.5">
      <c r="A85" s="399">
        <v>68</v>
      </c>
      <c r="B85" s="82">
        <v>1781</v>
      </c>
      <c r="C85" s="83" t="s">
        <v>901</v>
      </c>
      <c r="D85" s="82" t="s">
        <v>14</v>
      </c>
      <c r="E85" s="84">
        <v>0.17299999999999999</v>
      </c>
    </row>
    <row r="86" spans="1:5" s="50" customFormat="1" ht="31.5" x14ac:dyDescent="0.5">
      <c r="A86" s="399">
        <v>69</v>
      </c>
      <c r="B86" s="82">
        <v>1782</v>
      </c>
      <c r="C86" s="83" t="s">
        <v>902</v>
      </c>
      <c r="D86" s="82" t="s">
        <v>14</v>
      </c>
      <c r="E86" s="84">
        <v>0.94399999999999995</v>
      </c>
    </row>
    <row r="87" spans="1:5" s="50" customFormat="1" ht="30" customHeight="1" x14ac:dyDescent="0.5">
      <c r="A87" s="399">
        <v>70</v>
      </c>
      <c r="B87" s="82">
        <v>1783</v>
      </c>
      <c r="C87" s="83" t="s">
        <v>903</v>
      </c>
      <c r="D87" s="82" t="s">
        <v>14</v>
      </c>
      <c r="E87" s="84">
        <v>0.221</v>
      </c>
    </row>
    <row r="88" spans="1:5" s="50" customFormat="1" ht="31.5" x14ac:dyDescent="0.5">
      <c r="A88" s="399">
        <v>71</v>
      </c>
      <c r="B88" s="82">
        <v>1784</v>
      </c>
      <c r="C88" s="83" t="s">
        <v>904</v>
      </c>
      <c r="D88" s="82" t="s">
        <v>14</v>
      </c>
      <c r="E88" s="84">
        <v>0.22700000000000001</v>
      </c>
    </row>
    <row r="89" spans="1:5" s="50" customFormat="1" ht="31.5" x14ac:dyDescent="0.5">
      <c r="A89" s="399">
        <v>72</v>
      </c>
      <c r="B89" s="82">
        <v>1785</v>
      </c>
      <c r="C89" s="83" t="s">
        <v>905</v>
      </c>
      <c r="D89" s="82" t="s">
        <v>14</v>
      </c>
      <c r="E89" s="84">
        <v>0.154</v>
      </c>
    </row>
    <row r="90" spans="1:5" s="50" customFormat="1" ht="45" customHeight="1" x14ac:dyDescent="0.5">
      <c r="A90" s="399">
        <v>73</v>
      </c>
      <c r="B90" s="82">
        <v>1786</v>
      </c>
      <c r="C90" s="83" t="s">
        <v>906</v>
      </c>
      <c r="D90" s="82" t="s">
        <v>14</v>
      </c>
      <c r="E90" s="84">
        <v>9.6000000000000002E-2</v>
      </c>
    </row>
    <row r="91" spans="1:5" s="50" customFormat="1" ht="47.25" x14ac:dyDescent="0.5">
      <c r="A91" s="399">
        <v>74</v>
      </c>
      <c r="B91" s="82">
        <v>1787</v>
      </c>
      <c r="C91" s="83" t="s">
        <v>907</v>
      </c>
      <c r="D91" s="82" t="s">
        <v>14</v>
      </c>
      <c r="E91" s="84">
        <v>1.018</v>
      </c>
    </row>
    <row r="92" spans="1:5" s="50" customFormat="1" ht="31.5" x14ac:dyDescent="0.5">
      <c r="A92" s="399">
        <v>75</v>
      </c>
      <c r="B92" s="82">
        <v>1788</v>
      </c>
      <c r="C92" s="83" t="s">
        <v>908</v>
      </c>
      <c r="D92" s="82" t="s">
        <v>14</v>
      </c>
      <c r="E92" s="84">
        <v>0.29599999999999999</v>
      </c>
    </row>
    <row r="93" spans="1:5" s="50" customFormat="1" ht="31.5" x14ac:dyDescent="0.5">
      <c r="A93" s="399">
        <v>76</v>
      </c>
      <c r="B93" s="82">
        <v>1789</v>
      </c>
      <c r="C93" s="83" t="s">
        <v>909</v>
      </c>
      <c r="D93" s="82" t="s">
        <v>14</v>
      </c>
      <c r="E93" s="84">
        <v>1.635</v>
      </c>
    </row>
    <row r="94" spans="1:5" s="50" customFormat="1" ht="31.5" x14ac:dyDescent="0.5">
      <c r="A94" s="399">
        <v>77</v>
      </c>
      <c r="B94" s="82">
        <v>1790</v>
      </c>
      <c r="C94" s="83" t="s">
        <v>910</v>
      </c>
      <c r="D94" s="82" t="s">
        <v>14</v>
      </c>
      <c r="E94" s="84">
        <v>0.11600000000000001</v>
      </c>
    </row>
    <row r="95" spans="1:5" s="50" customFormat="1" ht="31.5" x14ac:dyDescent="0.5">
      <c r="A95" s="399">
        <v>78</v>
      </c>
      <c r="B95" s="82">
        <v>1791</v>
      </c>
      <c r="C95" s="83" t="s">
        <v>911</v>
      </c>
      <c r="D95" s="82" t="s">
        <v>14</v>
      </c>
      <c r="E95" s="84">
        <v>1.024</v>
      </c>
    </row>
    <row r="96" spans="1:5" s="50" customFormat="1" ht="31.5" x14ac:dyDescent="0.5">
      <c r="A96" s="399">
        <v>79</v>
      </c>
      <c r="B96" s="82">
        <v>1792</v>
      </c>
      <c r="C96" s="83" t="s">
        <v>912</v>
      </c>
      <c r="D96" s="82" t="s">
        <v>14</v>
      </c>
      <c r="E96" s="84">
        <v>0.36199999999999999</v>
      </c>
    </row>
    <row r="97" spans="1:5" s="50" customFormat="1" ht="31.5" x14ac:dyDescent="0.5">
      <c r="A97" s="399">
        <v>80</v>
      </c>
      <c r="B97" s="82">
        <v>1793</v>
      </c>
      <c r="C97" s="83" t="s">
        <v>913</v>
      </c>
      <c r="D97" s="82" t="s">
        <v>14</v>
      </c>
      <c r="E97" s="84">
        <v>0.41199999999999998</v>
      </c>
    </row>
    <row r="98" spans="1:5" s="50" customFormat="1" ht="31.5" x14ac:dyDescent="0.5">
      <c r="A98" s="399">
        <v>81</v>
      </c>
      <c r="B98" s="82">
        <v>1795</v>
      </c>
      <c r="C98" s="83" t="s">
        <v>914</v>
      </c>
      <c r="D98" s="82" t="s">
        <v>14</v>
      </c>
      <c r="E98" s="84">
        <v>0.192</v>
      </c>
    </row>
    <row r="99" spans="1:5" s="50" customFormat="1" ht="31.5" x14ac:dyDescent="0.5">
      <c r="A99" s="399">
        <v>82</v>
      </c>
      <c r="B99" s="82">
        <v>1796</v>
      </c>
      <c r="C99" s="83" t="s">
        <v>915</v>
      </c>
      <c r="D99" s="82" t="s">
        <v>14</v>
      </c>
      <c r="E99" s="84">
        <v>0.59299999999999997</v>
      </c>
    </row>
    <row r="100" spans="1:5" s="50" customFormat="1" ht="47.25" x14ac:dyDescent="0.5">
      <c r="A100" s="399">
        <v>83</v>
      </c>
      <c r="B100" s="82">
        <v>1797</v>
      </c>
      <c r="C100" s="83" t="s">
        <v>916</v>
      </c>
      <c r="D100" s="82" t="s">
        <v>14</v>
      </c>
      <c r="E100" s="84">
        <v>0.17899999999999999</v>
      </c>
    </row>
    <row r="101" spans="1:5" s="50" customFormat="1" ht="47.25" x14ac:dyDescent="0.5">
      <c r="A101" s="399">
        <v>84</v>
      </c>
      <c r="B101" s="82">
        <v>1798</v>
      </c>
      <c r="C101" s="83" t="s">
        <v>917</v>
      </c>
      <c r="D101" s="82" t="s">
        <v>14</v>
      </c>
      <c r="E101" s="84">
        <v>0.113</v>
      </c>
    </row>
    <row r="102" spans="1:5" s="50" customFormat="1" ht="31.5" x14ac:dyDescent="0.5">
      <c r="A102" s="399">
        <v>85</v>
      </c>
      <c r="B102" s="82">
        <v>1799</v>
      </c>
      <c r="C102" s="83" t="s">
        <v>918</v>
      </c>
      <c r="D102" s="82" t="s">
        <v>14</v>
      </c>
      <c r="E102" s="84">
        <v>0.25700000000000001</v>
      </c>
    </row>
    <row r="103" spans="1:5" s="50" customFormat="1" ht="31.5" x14ac:dyDescent="0.5">
      <c r="A103" s="399">
        <v>86</v>
      </c>
      <c r="B103" s="82">
        <v>1800</v>
      </c>
      <c r="C103" s="83" t="s">
        <v>919</v>
      </c>
      <c r="D103" s="82" t="s">
        <v>14</v>
      </c>
      <c r="E103" s="84">
        <v>0.247</v>
      </c>
    </row>
    <row r="104" spans="1:5" s="50" customFormat="1" ht="31.5" x14ac:dyDescent="0.5">
      <c r="A104" s="399">
        <v>87</v>
      </c>
      <c r="B104" s="82">
        <v>1801</v>
      </c>
      <c r="C104" s="83" t="s">
        <v>920</v>
      </c>
      <c r="D104" s="82" t="s">
        <v>14</v>
      </c>
      <c r="E104" s="84">
        <v>1.67</v>
      </c>
    </row>
    <row r="105" spans="1:5" s="50" customFormat="1" ht="47.25" x14ac:dyDescent="0.5">
      <c r="A105" s="399">
        <v>88</v>
      </c>
      <c r="B105" s="82">
        <v>1802</v>
      </c>
      <c r="C105" s="83" t="s">
        <v>921</v>
      </c>
      <c r="D105" s="82" t="s">
        <v>14</v>
      </c>
      <c r="E105" s="84">
        <v>1.181</v>
      </c>
    </row>
    <row r="106" spans="1:5" s="50" customFormat="1" ht="31.5" x14ac:dyDescent="0.5">
      <c r="A106" s="399">
        <v>89</v>
      </c>
      <c r="B106" s="82">
        <v>1803</v>
      </c>
      <c r="C106" s="83" t="s">
        <v>922</v>
      </c>
      <c r="D106" s="82" t="s">
        <v>14</v>
      </c>
      <c r="E106" s="84">
        <v>1.0129999999999999</v>
      </c>
    </row>
    <row r="107" spans="1:5" s="50" customFormat="1" ht="31.5" x14ac:dyDescent="0.5">
      <c r="A107" s="399">
        <v>90</v>
      </c>
      <c r="B107" s="82">
        <v>1804</v>
      </c>
      <c r="C107" s="83" t="s">
        <v>923</v>
      </c>
      <c r="D107" s="82" t="s">
        <v>14</v>
      </c>
      <c r="E107" s="84">
        <v>0.96099999999999997</v>
      </c>
    </row>
    <row r="108" spans="1:5" s="50" customFormat="1" ht="31.5" x14ac:dyDescent="0.5">
      <c r="A108" s="399">
        <v>91</v>
      </c>
      <c r="B108" s="82">
        <v>1805</v>
      </c>
      <c r="C108" s="83" t="s">
        <v>924</v>
      </c>
      <c r="D108" s="82" t="s">
        <v>14</v>
      </c>
      <c r="E108" s="84">
        <v>0.79400000000000004</v>
      </c>
    </row>
    <row r="109" spans="1:5" s="50" customFormat="1" ht="31.5" x14ac:dyDescent="0.5">
      <c r="A109" s="399">
        <v>92</v>
      </c>
      <c r="B109" s="82">
        <v>1806</v>
      </c>
      <c r="C109" s="83" t="s">
        <v>925</v>
      </c>
      <c r="D109" s="82" t="s">
        <v>14</v>
      </c>
      <c r="E109" s="84">
        <v>0.85199999999999998</v>
      </c>
    </row>
    <row r="110" spans="1:5" s="50" customFormat="1" ht="31.5" x14ac:dyDescent="0.5">
      <c r="A110" s="399">
        <v>93</v>
      </c>
      <c r="B110" s="82">
        <v>1807</v>
      </c>
      <c r="C110" s="83" t="s">
        <v>926</v>
      </c>
      <c r="D110" s="82" t="s">
        <v>14</v>
      </c>
      <c r="E110" s="84">
        <v>0.47699999999999998</v>
      </c>
    </row>
    <row r="111" spans="1:5" s="50" customFormat="1" ht="31.5" x14ac:dyDescent="0.5">
      <c r="A111" s="399">
        <v>94</v>
      </c>
      <c r="B111" s="82">
        <v>1808</v>
      </c>
      <c r="C111" s="83" t="s">
        <v>927</v>
      </c>
      <c r="D111" s="82" t="s">
        <v>14</v>
      </c>
      <c r="E111" s="84">
        <v>0.23599999999999999</v>
      </c>
    </row>
    <row r="112" spans="1:5" s="50" customFormat="1" ht="31.5" x14ac:dyDescent="0.5">
      <c r="A112" s="399">
        <v>95</v>
      </c>
      <c r="B112" s="82">
        <v>1809</v>
      </c>
      <c r="C112" s="83" t="s">
        <v>928</v>
      </c>
      <c r="D112" s="82" t="s">
        <v>14</v>
      </c>
      <c r="E112" s="84">
        <v>7.2999999999999995E-2</v>
      </c>
    </row>
    <row r="113" spans="1:5" s="50" customFormat="1" ht="31.5" x14ac:dyDescent="0.5">
      <c r="A113" s="399">
        <v>96</v>
      </c>
      <c r="B113" s="82">
        <v>1810</v>
      </c>
      <c r="C113" s="83" t="s">
        <v>929</v>
      </c>
      <c r="D113" s="82" t="s">
        <v>14</v>
      </c>
      <c r="E113" s="84">
        <v>1.5149999999999999</v>
      </c>
    </row>
    <row r="114" spans="1:5" s="50" customFormat="1" ht="31.5" x14ac:dyDescent="0.5">
      <c r="A114" s="399">
        <v>97</v>
      </c>
      <c r="B114" s="82">
        <v>1811</v>
      </c>
      <c r="C114" s="83" t="s">
        <v>930</v>
      </c>
      <c r="D114" s="82" t="s">
        <v>14</v>
      </c>
      <c r="E114" s="84">
        <v>0.23100000000000001</v>
      </c>
    </row>
    <row r="115" spans="1:5" s="50" customFormat="1" ht="31.5" x14ac:dyDescent="0.5">
      <c r="A115" s="399">
        <v>98</v>
      </c>
      <c r="B115" s="82">
        <v>1812</v>
      </c>
      <c r="C115" s="83" t="s">
        <v>931</v>
      </c>
      <c r="D115" s="82" t="s">
        <v>14</v>
      </c>
      <c r="E115" s="84">
        <v>0.37</v>
      </c>
    </row>
    <row r="116" spans="1:5" s="50" customFormat="1" ht="31.5" x14ac:dyDescent="0.5">
      <c r="A116" s="399">
        <v>99</v>
      </c>
      <c r="B116" s="82">
        <v>1813</v>
      </c>
      <c r="C116" s="83" t="s">
        <v>932</v>
      </c>
      <c r="D116" s="82" t="s">
        <v>14</v>
      </c>
      <c r="E116" s="84">
        <v>0.38200000000000001</v>
      </c>
    </row>
    <row r="117" spans="1:5" s="50" customFormat="1" ht="47.25" x14ac:dyDescent="0.5">
      <c r="A117" s="399">
        <v>100</v>
      </c>
      <c r="B117" s="82">
        <v>1824</v>
      </c>
      <c r="C117" s="83" t="s">
        <v>933</v>
      </c>
      <c r="D117" s="82" t="s">
        <v>14</v>
      </c>
      <c r="E117" s="84">
        <v>0.104</v>
      </c>
    </row>
    <row r="118" spans="1:5" s="50" customFormat="1" ht="31.5" x14ac:dyDescent="0.5">
      <c r="A118" s="399">
        <v>101</v>
      </c>
      <c r="B118" s="82">
        <v>1825</v>
      </c>
      <c r="C118" s="83" t="s">
        <v>934</v>
      </c>
      <c r="D118" s="82" t="s">
        <v>14</v>
      </c>
      <c r="E118" s="84">
        <v>0.215</v>
      </c>
    </row>
    <row r="119" spans="1:5" s="50" customFormat="1" ht="31.5" x14ac:dyDescent="0.5">
      <c r="A119" s="399">
        <v>102</v>
      </c>
      <c r="B119" s="82">
        <v>1826</v>
      </c>
      <c r="C119" s="83" t="s">
        <v>935</v>
      </c>
      <c r="D119" s="82" t="s">
        <v>14</v>
      </c>
      <c r="E119" s="84">
        <v>0.219</v>
      </c>
    </row>
    <row r="120" spans="1:5" s="50" customFormat="1" ht="31.5" x14ac:dyDescent="0.5">
      <c r="A120" s="399">
        <v>103</v>
      </c>
      <c r="B120" s="82">
        <v>1827</v>
      </c>
      <c r="C120" s="83" t="s">
        <v>936</v>
      </c>
      <c r="D120" s="82" t="s">
        <v>14</v>
      </c>
      <c r="E120" s="84">
        <v>7.5999999999999998E-2</v>
      </c>
    </row>
    <row r="121" spans="1:5" s="50" customFormat="1" ht="30" customHeight="1" x14ac:dyDescent="0.5">
      <c r="A121" s="399">
        <v>104</v>
      </c>
      <c r="B121" s="82">
        <v>1828</v>
      </c>
      <c r="C121" s="83" t="s">
        <v>937</v>
      </c>
      <c r="D121" s="82" t="s">
        <v>14</v>
      </c>
      <c r="E121" s="84">
        <v>0.122</v>
      </c>
    </row>
    <row r="122" spans="1:5" s="50" customFormat="1" ht="24" customHeight="1" x14ac:dyDescent="0.5">
      <c r="A122" s="399">
        <v>105</v>
      </c>
      <c r="B122" s="82">
        <v>1829</v>
      </c>
      <c r="C122" s="83" t="s">
        <v>938</v>
      </c>
      <c r="D122" s="82" t="s">
        <v>14</v>
      </c>
      <c r="E122" s="84">
        <v>0.33300000000000002</v>
      </c>
    </row>
    <row r="123" spans="1:5" s="50" customFormat="1" ht="24" customHeight="1" x14ac:dyDescent="0.5">
      <c r="A123" s="399">
        <v>106</v>
      </c>
      <c r="B123" s="82">
        <v>1830</v>
      </c>
      <c r="C123" s="83" t="s">
        <v>939</v>
      </c>
      <c r="D123" s="82" t="s">
        <v>14</v>
      </c>
      <c r="E123" s="84">
        <v>9.9000000000000005E-2</v>
      </c>
    </row>
    <row r="124" spans="1:5" s="50" customFormat="1" ht="31.5" x14ac:dyDescent="0.5">
      <c r="A124" s="399">
        <v>107</v>
      </c>
      <c r="B124" s="82">
        <v>1831</v>
      </c>
      <c r="C124" s="83" t="s">
        <v>940</v>
      </c>
      <c r="D124" s="82" t="s">
        <v>14</v>
      </c>
      <c r="E124" s="84">
        <v>0.13800000000000001</v>
      </c>
    </row>
    <row r="125" spans="1:5" s="50" customFormat="1" ht="32.25" customHeight="1" x14ac:dyDescent="0.5">
      <c r="A125" s="399">
        <v>108</v>
      </c>
      <c r="B125" s="82">
        <v>1832</v>
      </c>
      <c r="C125" s="83" t="s">
        <v>941</v>
      </c>
      <c r="D125" s="82" t="s">
        <v>14</v>
      </c>
      <c r="E125" s="84">
        <v>2.5649999999999999</v>
      </c>
    </row>
    <row r="126" spans="1:5" s="50" customFormat="1" ht="31.5" x14ac:dyDescent="0.5">
      <c r="A126" s="399">
        <v>109</v>
      </c>
      <c r="B126" s="82">
        <v>1833</v>
      </c>
      <c r="C126" s="83" t="s">
        <v>942</v>
      </c>
      <c r="D126" s="82" t="s">
        <v>14</v>
      </c>
      <c r="E126" s="84">
        <v>2.14</v>
      </c>
    </row>
    <row r="127" spans="1:5" s="50" customFormat="1" ht="45" customHeight="1" x14ac:dyDescent="0.5">
      <c r="A127" s="399">
        <v>110</v>
      </c>
      <c r="B127" s="82">
        <v>1834</v>
      </c>
      <c r="C127" s="83" t="s">
        <v>943</v>
      </c>
      <c r="D127" s="82" t="s">
        <v>14</v>
      </c>
      <c r="E127" s="84">
        <v>0.34300000000000003</v>
      </c>
    </row>
    <row r="128" spans="1:5" s="50" customFormat="1" ht="31.5" x14ac:dyDescent="0.5">
      <c r="A128" s="399">
        <v>111</v>
      </c>
      <c r="B128" s="82">
        <v>1835</v>
      </c>
      <c r="C128" s="83" t="s">
        <v>944</v>
      </c>
      <c r="D128" s="82" t="s">
        <v>14</v>
      </c>
      <c r="E128" s="84">
        <v>0.224</v>
      </c>
    </row>
    <row r="129" spans="1:5" s="50" customFormat="1" ht="31.5" x14ac:dyDescent="0.5">
      <c r="A129" s="399">
        <v>112</v>
      </c>
      <c r="B129" s="82">
        <v>1836</v>
      </c>
      <c r="C129" s="83" t="s">
        <v>945</v>
      </c>
      <c r="D129" s="82" t="s">
        <v>14</v>
      </c>
      <c r="E129" s="84">
        <v>0.33500000000000002</v>
      </c>
    </row>
    <row r="130" spans="1:5" s="50" customFormat="1" ht="31.5" x14ac:dyDescent="0.5">
      <c r="A130" s="399">
        <v>113</v>
      </c>
      <c r="B130" s="82">
        <v>1837</v>
      </c>
      <c r="C130" s="83" t="s">
        <v>946</v>
      </c>
      <c r="D130" s="82" t="s">
        <v>14</v>
      </c>
      <c r="E130" s="84">
        <v>0.28100000000000003</v>
      </c>
    </row>
    <row r="131" spans="1:5" s="50" customFormat="1" ht="31.5" x14ac:dyDescent="0.5">
      <c r="A131" s="399">
        <v>114</v>
      </c>
      <c r="B131" s="82">
        <v>1838</v>
      </c>
      <c r="C131" s="83" t="s">
        <v>947</v>
      </c>
      <c r="D131" s="82" t="s">
        <v>14</v>
      </c>
      <c r="E131" s="84">
        <v>0.47899999999999998</v>
      </c>
    </row>
    <row r="132" spans="1:5" s="50" customFormat="1" ht="31.5" x14ac:dyDescent="0.5">
      <c r="A132" s="399">
        <v>115</v>
      </c>
      <c r="B132" s="82">
        <v>1839</v>
      </c>
      <c r="C132" s="83" t="s">
        <v>948</v>
      </c>
      <c r="D132" s="82" t="s">
        <v>14</v>
      </c>
      <c r="E132" s="84">
        <v>0.96699999999999997</v>
      </c>
    </row>
    <row r="133" spans="1:5" s="50" customFormat="1" ht="31.5" x14ac:dyDescent="0.5">
      <c r="A133" s="399">
        <v>116</v>
      </c>
      <c r="B133" s="82">
        <v>1840</v>
      </c>
      <c r="C133" s="83" t="s">
        <v>949</v>
      </c>
      <c r="D133" s="82" t="s">
        <v>14</v>
      </c>
      <c r="E133" s="84">
        <v>0.28399999999999997</v>
      </c>
    </row>
    <row r="134" spans="1:5" s="50" customFormat="1" ht="31.5" x14ac:dyDescent="0.5">
      <c r="A134" s="399">
        <v>117</v>
      </c>
      <c r="B134" s="82">
        <v>1841</v>
      </c>
      <c r="C134" s="83" t="s">
        <v>950</v>
      </c>
      <c r="D134" s="82" t="s">
        <v>14</v>
      </c>
      <c r="E134" s="84">
        <v>0.75700000000000001</v>
      </c>
    </row>
    <row r="135" spans="1:5" s="50" customFormat="1" ht="31.5" x14ac:dyDescent="0.5">
      <c r="A135" s="399">
        <v>118</v>
      </c>
      <c r="B135" s="82">
        <v>1842</v>
      </c>
      <c r="C135" s="83" t="s">
        <v>951</v>
      </c>
      <c r="D135" s="82" t="s">
        <v>14</v>
      </c>
      <c r="E135" s="84">
        <v>0.80100000000000005</v>
      </c>
    </row>
    <row r="136" spans="1:5" s="50" customFormat="1" ht="23.25" customHeight="1" x14ac:dyDescent="0.5">
      <c r="A136" s="399">
        <v>119</v>
      </c>
      <c r="B136" s="82">
        <v>1843</v>
      </c>
      <c r="C136" s="83" t="s">
        <v>952</v>
      </c>
      <c r="D136" s="82" t="s">
        <v>14</v>
      </c>
      <c r="E136" s="84">
        <v>9.2999999999999999E-2</v>
      </c>
    </row>
    <row r="137" spans="1:5" s="50" customFormat="1" ht="31.5" x14ac:dyDescent="0.5">
      <c r="A137" s="399">
        <v>120</v>
      </c>
      <c r="B137" s="82">
        <v>1844</v>
      </c>
      <c r="C137" s="83" t="s">
        <v>953</v>
      </c>
      <c r="D137" s="82" t="s">
        <v>14</v>
      </c>
      <c r="E137" s="84">
        <v>0.52200000000000002</v>
      </c>
    </row>
    <row r="138" spans="1:5" s="50" customFormat="1" ht="47.25" x14ac:dyDescent="0.5">
      <c r="A138" s="399">
        <v>121</v>
      </c>
      <c r="B138" s="82">
        <v>1845</v>
      </c>
      <c r="C138" s="83" t="s">
        <v>954</v>
      </c>
      <c r="D138" s="82" t="s">
        <v>14</v>
      </c>
      <c r="E138" s="84">
        <v>0.193</v>
      </c>
    </row>
    <row r="139" spans="1:5" s="50" customFormat="1" ht="42" customHeight="1" x14ac:dyDescent="0.5">
      <c r="A139" s="399">
        <v>122</v>
      </c>
      <c r="B139" s="82">
        <v>1846</v>
      </c>
      <c r="C139" s="83" t="s">
        <v>955</v>
      </c>
      <c r="D139" s="82" t="s">
        <v>14</v>
      </c>
      <c r="E139" s="84">
        <v>0.125</v>
      </c>
    </row>
    <row r="140" spans="1:5" s="50" customFormat="1" ht="31.5" x14ac:dyDescent="0.5">
      <c r="A140" s="399">
        <v>123</v>
      </c>
      <c r="B140" s="82">
        <v>1847</v>
      </c>
      <c r="C140" s="83" t="s">
        <v>956</v>
      </c>
      <c r="D140" s="82" t="s">
        <v>14</v>
      </c>
      <c r="E140" s="84">
        <v>0.39400000000000002</v>
      </c>
    </row>
    <row r="141" spans="1:5" s="50" customFormat="1" ht="31.5" x14ac:dyDescent="0.5">
      <c r="A141" s="399">
        <v>124</v>
      </c>
      <c r="B141" s="82">
        <v>1848</v>
      </c>
      <c r="C141" s="83" t="s">
        <v>957</v>
      </c>
      <c r="D141" s="82" t="s">
        <v>14</v>
      </c>
      <c r="E141" s="84">
        <v>0.05</v>
      </c>
    </row>
    <row r="142" spans="1:5" s="50" customFormat="1" ht="21.75" customHeight="1" x14ac:dyDescent="0.5">
      <c r="A142" s="399">
        <v>125</v>
      </c>
      <c r="B142" s="82">
        <v>1850</v>
      </c>
      <c r="C142" s="83" t="s">
        <v>958</v>
      </c>
      <c r="D142" s="82" t="s">
        <v>14</v>
      </c>
      <c r="E142" s="84">
        <v>3.2000000000000001E-2</v>
      </c>
    </row>
    <row r="143" spans="1:5" s="50" customFormat="1" ht="31.5" x14ac:dyDescent="0.5">
      <c r="A143" s="399">
        <v>126</v>
      </c>
      <c r="B143" s="82">
        <v>1851</v>
      </c>
      <c r="C143" s="83" t="s">
        <v>959</v>
      </c>
      <c r="D143" s="82" t="s">
        <v>14</v>
      </c>
      <c r="E143" s="84">
        <v>0.48</v>
      </c>
    </row>
    <row r="144" spans="1:5" s="50" customFormat="1" ht="22.5" customHeight="1" x14ac:dyDescent="0.5">
      <c r="A144" s="399">
        <v>127</v>
      </c>
      <c r="B144" s="82">
        <v>1852</v>
      </c>
      <c r="C144" s="83" t="s">
        <v>960</v>
      </c>
      <c r="D144" s="82" t="s">
        <v>14</v>
      </c>
      <c r="E144" s="84">
        <v>0.88</v>
      </c>
    </row>
    <row r="145" spans="1:5" s="50" customFormat="1" ht="47.25" x14ac:dyDescent="0.5">
      <c r="A145" s="399">
        <v>128</v>
      </c>
      <c r="B145" s="82">
        <v>1853</v>
      </c>
      <c r="C145" s="83" t="s">
        <v>961</v>
      </c>
      <c r="D145" s="82" t="s">
        <v>14</v>
      </c>
      <c r="E145" s="84">
        <v>0.14199999999999999</v>
      </c>
    </row>
    <row r="146" spans="1:5" s="50" customFormat="1" ht="48.75" customHeight="1" x14ac:dyDescent="0.5">
      <c r="A146" s="399">
        <v>129</v>
      </c>
      <c r="B146" s="82">
        <v>1854</v>
      </c>
      <c r="C146" s="83" t="s">
        <v>962</v>
      </c>
      <c r="D146" s="82" t="s">
        <v>14</v>
      </c>
      <c r="E146" s="84">
        <v>4.3239999999999998</v>
      </c>
    </row>
    <row r="147" spans="1:5" s="50" customFormat="1" ht="31.5" x14ac:dyDescent="0.5">
      <c r="A147" s="399">
        <v>130</v>
      </c>
      <c r="B147" s="82">
        <v>1855</v>
      </c>
      <c r="C147" s="83" t="s">
        <v>963</v>
      </c>
      <c r="D147" s="82" t="s">
        <v>14</v>
      </c>
      <c r="E147" s="84">
        <v>0.23200000000000001</v>
      </c>
    </row>
    <row r="148" spans="1:5" s="50" customFormat="1" ht="30" customHeight="1" x14ac:dyDescent="0.5">
      <c r="A148" s="399">
        <v>131</v>
      </c>
      <c r="B148" s="82">
        <v>1856</v>
      </c>
      <c r="C148" s="83" t="s">
        <v>964</v>
      </c>
      <c r="D148" s="82" t="s">
        <v>14</v>
      </c>
      <c r="E148" s="84">
        <v>0.248</v>
      </c>
    </row>
    <row r="149" spans="1:5" s="50" customFormat="1" ht="31.5" x14ac:dyDescent="0.5">
      <c r="A149" s="399">
        <v>132</v>
      </c>
      <c r="B149" s="82">
        <v>1857</v>
      </c>
      <c r="C149" s="83" t="s">
        <v>965</v>
      </c>
      <c r="D149" s="82" t="s">
        <v>14</v>
      </c>
      <c r="E149" s="84">
        <v>0.751</v>
      </c>
    </row>
    <row r="150" spans="1:5" s="50" customFormat="1" ht="47.25" x14ac:dyDescent="0.5">
      <c r="A150" s="399">
        <v>133</v>
      </c>
      <c r="B150" s="82">
        <v>1858</v>
      </c>
      <c r="C150" s="83" t="s">
        <v>966</v>
      </c>
      <c r="D150" s="82" t="s">
        <v>14</v>
      </c>
      <c r="E150" s="84">
        <v>0.17399999999999999</v>
      </c>
    </row>
    <row r="151" spans="1:5" s="50" customFormat="1" ht="31.5" x14ac:dyDescent="0.5">
      <c r="A151" s="399">
        <v>134</v>
      </c>
      <c r="B151" s="82">
        <v>1859</v>
      </c>
      <c r="C151" s="83" t="s">
        <v>967</v>
      </c>
      <c r="D151" s="82" t="s">
        <v>14</v>
      </c>
      <c r="E151" s="84">
        <v>6.3E-2</v>
      </c>
    </row>
    <row r="152" spans="1:5" s="50" customFormat="1" ht="47.25" x14ac:dyDescent="0.5">
      <c r="A152" s="399">
        <v>135</v>
      </c>
      <c r="B152" s="82">
        <v>1860</v>
      </c>
      <c r="C152" s="83" t="s">
        <v>968</v>
      </c>
      <c r="D152" s="82" t="s">
        <v>14</v>
      </c>
      <c r="E152" s="84">
        <v>0.18</v>
      </c>
    </row>
    <row r="153" spans="1:5" s="50" customFormat="1" ht="31.5" x14ac:dyDescent="0.5">
      <c r="A153" s="399">
        <v>136</v>
      </c>
      <c r="B153" s="82">
        <v>1861</v>
      </c>
      <c r="C153" s="83" t="s">
        <v>969</v>
      </c>
      <c r="D153" s="82" t="s">
        <v>14</v>
      </c>
      <c r="E153" s="84">
        <v>0.627</v>
      </c>
    </row>
    <row r="154" spans="1:5" s="50" customFormat="1" ht="31.5" x14ac:dyDescent="0.5">
      <c r="A154" s="399">
        <v>137</v>
      </c>
      <c r="B154" s="82">
        <v>1862</v>
      </c>
      <c r="C154" s="83" t="s">
        <v>970</v>
      </c>
      <c r="D154" s="82" t="s">
        <v>14</v>
      </c>
      <c r="E154" s="84">
        <v>0.13600000000000001</v>
      </c>
    </row>
    <row r="155" spans="1:5" s="50" customFormat="1" ht="31.5" x14ac:dyDescent="0.5">
      <c r="A155" s="399">
        <v>138</v>
      </c>
      <c r="B155" s="82">
        <v>1863</v>
      </c>
      <c r="C155" s="83" t="s">
        <v>971</v>
      </c>
      <c r="D155" s="82" t="s">
        <v>14</v>
      </c>
      <c r="E155" s="84">
        <v>0.41899999999999998</v>
      </c>
    </row>
    <row r="156" spans="1:5" s="50" customFormat="1" ht="42.75" customHeight="1" x14ac:dyDescent="0.5">
      <c r="A156" s="399">
        <v>139</v>
      </c>
      <c r="B156" s="82">
        <v>1864</v>
      </c>
      <c r="C156" s="83" t="s">
        <v>972</v>
      </c>
      <c r="D156" s="82" t="s">
        <v>14</v>
      </c>
      <c r="E156" s="84">
        <v>0.09</v>
      </c>
    </row>
    <row r="157" spans="1:5" s="50" customFormat="1" ht="31.5" x14ac:dyDescent="0.5">
      <c r="A157" s="399">
        <v>140</v>
      </c>
      <c r="B157" s="82">
        <v>1865</v>
      </c>
      <c r="C157" s="83" t="s">
        <v>973</v>
      </c>
      <c r="D157" s="82" t="s">
        <v>14</v>
      </c>
      <c r="E157" s="84">
        <v>0.64</v>
      </c>
    </row>
    <row r="158" spans="1:5" s="50" customFormat="1" ht="31.5" x14ac:dyDescent="0.5">
      <c r="A158" s="399">
        <v>141</v>
      </c>
      <c r="B158" s="82">
        <v>1866</v>
      </c>
      <c r="C158" s="83" t="s">
        <v>974</v>
      </c>
      <c r="D158" s="82" t="s">
        <v>14</v>
      </c>
      <c r="E158" s="84">
        <v>0.13</v>
      </c>
    </row>
    <row r="159" spans="1:5" s="50" customFormat="1" ht="31.5" x14ac:dyDescent="0.5">
      <c r="A159" s="399">
        <v>142</v>
      </c>
      <c r="B159" s="82">
        <v>1867</v>
      </c>
      <c r="C159" s="83" t="s">
        <v>975</v>
      </c>
      <c r="D159" s="82" t="s">
        <v>14</v>
      </c>
      <c r="E159" s="84">
        <v>0.23499999999999999</v>
      </c>
    </row>
    <row r="160" spans="1:5" s="50" customFormat="1" ht="31.5" x14ac:dyDescent="0.5">
      <c r="A160" s="399">
        <v>143</v>
      </c>
      <c r="B160" s="82">
        <v>1868</v>
      </c>
      <c r="C160" s="83" t="s">
        <v>976</v>
      </c>
      <c r="D160" s="82" t="s">
        <v>14</v>
      </c>
      <c r="E160" s="84">
        <v>0.48899999999999999</v>
      </c>
    </row>
    <row r="161" spans="1:5" s="50" customFormat="1" ht="31.5" x14ac:dyDescent="0.5">
      <c r="A161" s="399">
        <v>144</v>
      </c>
      <c r="B161" s="82">
        <v>1870</v>
      </c>
      <c r="C161" s="83" t="s">
        <v>977</v>
      </c>
      <c r="D161" s="82" t="s">
        <v>14</v>
      </c>
      <c r="E161" s="84">
        <v>0.16900000000000001</v>
      </c>
    </row>
    <row r="162" spans="1:5" s="50" customFormat="1" ht="31.5" x14ac:dyDescent="0.5">
      <c r="A162" s="399">
        <v>145</v>
      </c>
      <c r="B162" s="82">
        <v>1871</v>
      </c>
      <c r="C162" s="83" t="s">
        <v>978</v>
      </c>
      <c r="D162" s="82" t="s">
        <v>14</v>
      </c>
      <c r="E162" s="84">
        <v>0.20899999999999999</v>
      </c>
    </row>
    <row r="163" spans="1:5" s="50" customFormat="1" ht="31.5" x14ac:dyDescent="0.5">
      <c r="A163" s="399">
        <v>146</v>
      </c>
      <c r="B163" s="82">
        <v>1872</v>
      </c>
      <c r="C163" s="83" t="s">
        <v>979</v>
      </c>
      <c r="D163" s="82" t="s">
        <v>14</v>
      </c>
      <c r="E163" s="84">
        <v>7.3999999999999996E-2</v>
      </c>
    </row>
    <row r="164" spans="1:5" s="50" customFormat="1" ht="31.5" x14ac:dyDescent="0.5">
      <c r="A164" s="399">
        <v>147</v>
      </c>
      <c r="B164" s="82">
        <v>1873</v>
      </c>
      <c r="C164" s="83" t="s">
        <v>980</v>
      </c>
      <c r="D164" s="82" t="s">
        <v>14</v>
      </c>
      <c r="E164" s="84">
        <v>7.0000000000000007E-2</v>
      </c>
    </row>
    <row r="165" spans="1:5" s="50" customFormat="1" ht="47.25" x14ac:dyDescent="0.5">
      <c r="A165" s="399">
        <v>148</v>
      </c>
      <c r="B165" s="82">
        <v>1874</v>
      </c>
      <c r="C165" s="83" t="s">
        <v>981</v>
      </c>
      <c r="D165" s="82" t="s">
        <v>14</v>
      </c>
      <c r="E165" s="84">
        <v>0.182</v>
      </c>
    </row>
    <row r="166" spans="1:5" s="50" customFormat="1" ht="31.5" x14ac:dyDescent="0.5">
      <c r="A166" s="399">
        <v>149</v>
      </c>
      <c r="B166" s="82">
        <v>1875</v>
      </c>
      <c r="C166" s="83" t="s">
        <v>982</v>
      </c>
      <c r="D166" s="82" t="s">
        <v>14</v>
      </c>
      <c r="E166" s="84">
        <v>6.2E-2</v>
      </c>
    </row>
    <row r="167" spans="1:5" s="50" customFormat="1" ht="30" customHeight="1" x14ac:dyDescent="0.5">
      <c r="A167" s="399">
        <v>150</v>
      </c>
      <c r="B167" s="82">
        <v>1876</v>
      </c>
      <c r="C167" s="83" t="s">
        <v>983</v>
      </c>
      <c r="D167" s="82" t="s">
        <v>14</v>
      </c>
      <c r="E167" s="84">
        <v>3.7999999999999999E-2</v>
      </c>
    </row>
    <row r="168" spans="1:5" s="50" customFormat="1" ht="31.5" x14ac:dyDescent="0.5">
      <c r="A168" s="399">
        <v>151</v>
      </c>
      <c r="B168" s="82">
        <v>1877</v>
      </c>
      <c r="C168" s="83" t="s">
        <v>984</v>
      </c>
      <c r="D168" s="82" t="s">
        <v>14</v>
      </c>
      <c r="E168" s="84">
        <v>0.34300000000000003</v>
      </c>
    </row>
    <row r="169" spans="1:5" s="50" customFormat="1" ht="31.5" x14ac:dyDescent="0.5">
      <c r="A169" s="399">
        <v>152</v>
      </c>
      <c r="B169" s="82">
        <v>1878</v>
      </c>
      <c r="C169" s="83" t="s">
        <v>985</v>
      </c>
      <c r="D169" s="82" t="s">
        <v>14</v>
      </c>
      <c r="E169" s="84">
        <v>0.16900000000000001</v>
      </c>
    </row>
    <row r="170" spans="1:5" s="50" customFormat="1" ht="31.5" x14ac:dyDescent="0.5">
      <c r="A170" s="399">
        <v>153</v>
      </c>
      <c r="B170" s="82">
        <v>1879</v>
      </c>
      <c r="C170" s="83" t="s">
        <v>986</v>
      </c>
      <c r="D170" s="82" t="s">
        <v>14</v>
      </c>
      <c r="E170" s="84">
        <v>0.193</v>
      </c>
    </row>
    <row r="171" spans="1:5" s="50" customFormat="1" ht="31.5" x14ac:dyDescent="0.5">
      <c r="A171" s="399">
        <v>154</v>
      </c>
      <c r="B171" s="82">
        <v>1880</v>
      </c>
      <c r="C171" s="83" t="s">
        <v>987</v>
      </c>
      <c r="D171" s="82" t="s">
        <v>14</v>
      </c>
      <c r="E171" s="84">
        <v>0.12</v>
      </c>
    </row>
    <row r="172" spans="1:5" s="50" customFormat="1" ht="31.5" x14ac:dyDescent="0.5">
      <c r="A172" s="399">
        <v>155</v>
      </c>
      <c r="B172" s="82">
        <v>1881</v>
      </c>
      <c r="C172" s="83" t="s">
        <v>988</v>
      </c>
      <c r="D172" s="82" t="s">
        <v>14</v>
      </c>
      <c r="E172" s="84">
        <v>0.251</v>
      </c>
    </row>
    <row r="173" spans="1:5" s="50" customFormat="1" ht="31.5" x14ac:dyDescent="0.5">
      <c r="A173" s="399">
        <v>156</v>
      </c>
      <c r="B173" s="82">
        <v>1882</v>
      </c>
      <c r="C173" s="83" t="s">
        <v>989</v>
      </c>
      <c r="D173" s="82" t="s">
        <v>14</v>
      </c>
      <c r="E173" s="84">
        <v>0.35599999999999998</v>
      </c>
    </row>
    <row r="174" spans="1:5" s="50" customFormat="1" ht="31.5" x14ac:dyDescent="0.5">
      <c r="A174" s="399">
        <v>157</v>
      </c>
      <c r="B174" s="82">
        <v>1883</v>
      </c>
      <c r="C174" s="83" t="s">
        <v>990</v>
      </c>
      <c r="D174" s="82" t="s">
        <v>14</v>
      </c>
      <c r="E174" s="84">
        <v>0.188</v>
      </c>
    </row>
    <row r="175" spans="1:5" s="50" customFormat="1" ht="31.5" x14ac:dyDescent="0.5">
      <c r="A175" s="399">
        <v>158</v>
      </c>
      <c r="B175" s="82">
        <v>1884</v>
      </c>
      <c r="C175" s="83" t="s">
        <v>991</v>
      </c>
      <c r="D175" s="82" t="s">
        <v>14</v>
      </c>
      <c r="E175" s="84">
        <v>0.41099999999999998</v>
      </c>
    </row>
    <row r="176" spans="1:5" s="50" customFormat="1" ht="31.5" x14ac:dyDescent="0.5">
      <c r="A176" s="399">
        <v>159</v>
      </c>
      <c r="B176" s="82">
        <v>1885</v>
      </c>
      <c r="C176" s="83" t="s">
        <v>992</v>
      </c>
      <c r="D176" s="82" t="s">
        <v>14</v>
      </c>
      <c r="E176" s="84">
        <v>1.2210000000000001</v>
      </c>
    </row>
    <row r="177" spans="1:5" s="50" customFormat="1" ht="31.5" x14ac:dyDescent="0.5">
      <c r="A177" s="399">
        <v>160</v>
      </c>
      <c r="B177" s="82">
        <v>1886</v>
      </c>
      <c r="C177" s="83" t="s">
        <v>993</v>
      </c>
      <c r="D177" s="82" t="s">
        <v>14</v>
      </c>
      <c r="E177" s="84">
        <v>0.22500000000000001</v>
      </c>
    </row>
    <row r="178" spans="1:5" s="50" customFormat="1" ht="31.5" x14ac:dyDescent="0.5">
      <c r="A178" s="399">
        <v>161</v>
      </c>
      <c r="B178" s="82">
        <v>1887</v>
      </c>
      <c r="C178" s="83" t="s">
        <v>994</v>
      </c>
      <c r="D178" s="82" t="s">
        <v>14</v>
      </c>
      <c r="E178" s="84">
        <v>0.248</v>
      </c>
    </row>
    <row r="179" spans="1:5" s="50" customFormat="1" ht="30" customHeight="1" x14ac:dyDescent="0.5">
      <c r="A179" s="399">
        <v>162</v>
      </c>
      <c r="B179" s="82">
        <v>1888</v>
      </c>
      <c r="C179" s="83" t="s">
        <v>995</v>
      </c>
      <c r="D179" s="82" t="s">
        <v>14</v>
      </c>
      <c r="E179" s="84">
        <v>0.34699999999999998</v>
      </c>
    </row>
    <row r="180" spans="1:5" s="50" customFormat="1" ht="27.75" customHeight="1" x14ac:dyDescent="0.5">
      <c r="A180" s="399">
        <v>163</v>
      </c>
      <c r="B180" s="82">
        <v>1889</v>
      </c>
      <c r="C180" s="83" t="s">
        <v>996</v>
      </c>
      <c r="D180" s="82" t="s">
        <v>14</v>
      </c>
      <c r="E180" s="84">
        <v>0.21099999999999999</v>
      </c>
    </row>
    <row r="181" spans="1:5" s="50" customFormat="1" ht="26.65" customHeight="1" x14ac:dyDescent="0.5">
      <c r="A181" s="399">
        <v>164</v>
      </c>
      <c r="B181" s="82">
        <v>1890</v>
      </c>
      <c r="C181" s="83" t="s">
        <v>997</v>
      </c>
      <c r="D181" s="82" t="s">
        <v>14</v>
      </c>
      <c r="E181" s="84">
        <v>0.24399999999999999</v>
      </c>
    </row>
    <row r="182" spans="1:5" s="50" customFormat="1" ht="33" customHeight="1" x14ac:dyDescent="0.5">
      <c r="A182" s="399">
        <v>165</v>
      </c>
      <c r="B182" s="82">
        <v>1891</v>
      </c>
      <c r="C182" s="83" t="s">
        <v>998</v>
      </c>
      <c r="D182" s="82" t="s">
        <v>14</v>
      </c>
      <c r="E182" s="84">
        <v>0.83199999999999996</v>
      </c>
    </row>
    <row r="183" spans="1:5" s="86" customFormat="1" ht="31.5" x14ac:dyDescent="0.5">
      <c r="A183" s="399">
        <v>166</v>
      </c>
      <c r="B183" s="82">
        <v>1892</v>
      </c>
      <c r="C183" s="83" t="s">
        <v>999</v>
      </c>
      <c r="D183" s="82" t="s">
        <v>14</v>
      </c>
      <c r="E183" s="84">
        <v>0.41199999999999998</v>
      </c>
    </row>
    <row r="184" spans="1:5" s="50" customFormat="1" ht="31.5" x14ac:dyDescent="0.5">
      <c r="A184" s="404">
        <v>167</v>
      </c>
      <c r="B184" s="82">
        <v>1893</v>
      </c>
      <c r="C184" s="83" t="s">
        <v>1000</v>
      </c>
      <c r="D184" s="82" t="s">
        <v>14</v>
      </c>
      <c r="E184" s="84">
        <v>0.28699999999999998</v>
      </c>
    </row>
    <row r="185" spans="1:5" s="50" customFormat="1" ht="31.5" x14ac:dyDescent="0.5">
      <c r="A185" s="404">
        <v>168</v>
      </c>
      <c r="B185" s="82">
        <v>1894</v>
      </c>
      <c r="C185" s="83" t="s">
        <v>1001</v>
      </c>
      <c r="D185" s="82" t="s">
        <v>14</v>
      </c>
      <c r="E185" s="84">
        <v>6.9000000000000006E-2</v>
      </c>
    </row>
    <row r="186" spans="1:5" s="50" customFormat="1" ht="30" customHeight="1" x14ac:dyDescent="0.5">
      <c r="A186" s="404">
        <v>169</v>
      </c>
      <c r="B186" s="82">
        <v>1895</v>
      </c>
      <c r="C186" s="83" t="s">
        <v>1002</v>
      </c>
      <c r="D186" s="82" t="s">
        <v>14</v>
      </c>
      <c r="E186" s="84">
        <v>0.433</v>
      </c>
    </row>
    <row r="187" spans="1:5" s="50" customFormat="1" ht="31.5" x14ac:dyDescent="0.5">
      <c r="A187" s="404">
        <v>170</v>
      </c>
      <c r="B187" s="82">
        <v>1896</v>
      </c>
      <c r="C187" s="83" t="s">
        <v>1003</v>
      </c>
      <c r="D187" s="82" t="s">
        <v>14</v>
      </c>
      <c r="E187" s="84">
        <v>6.9000000000000006E-2</v>
      </c>
    </row>
    <row r="188" spans="1:5" s="50" customFormat="1" ht="47.25" x14ac:dyDescent="0.5">
      <c r="A188" s="404">
        <v>171</v>
      </c>
      <c r="B188" s="82">
        <v>1897</v>
      </c>
      <c r="C188" s="83" t="s">
        <v>1004</v>
      </c>
      <c r="D188" s="82" t="s">
        <v>14</v>
      </c>
      <c r="E188" s="84">
        <v>8.8999999999999996E-2</v>
      </c>
    </row>
    <row r="189" spans="1:5" s="50" customFormat="1" ht="31.5" x14ac:dyDescent="0.5">
      <c r="A189" s="404">
        <v>172</v>
      </c>
      <c r="B189" s="82">
        <v>1898</v>
      </c>
      <c r="C189" s="83" t="s">
        <v>1005</v>
      </c>
      <c r="D189" s="82" t="s">
        <v>14</v>
      </c>
      <c r="E189" s="84">
        <v>0.36</v>
      </c>
    </row>
    <row r="190" spans="1:5" s="50" customFormat="1" ht="31.5" x14ac:dyDescent="0.5">
      <c r="A190" s="404">
        <v>173</v>
      </c>
      <c r="B190" s="82">
        <v>1899</v>
      </c>
      <c r="C190" s="83" t="s">
        <v>1006</v>
      </c>
      <c r="D190" s="82" t="s">
        <v>14</v>
      </c>
      <c r="E190" s="84">
        <v>0.107</v>
      </c>
    </row>
    <row r="191" spans="1:5" s="50" customFormat="1" ht="45" customHeight="1" x14ac:dyDescent="0.5">
      <c r="A191" s="404">
        <v>174</v>
      </c>
      <c r="B191" s="82">
        <v>1900</v>
      </c>
      <c r="C191" s="83" t="s">
        <v>1007</v>
      </c>
      <c r="D191" s="82" t="s">
        <v>14</v>
      </c>
      <c r="E191" s="84">
        <v>0.215</v>
      </c>
    </row>
    <row r="192" spans="1:5" s="50" customFormat="1" ht="31.5" x14ac:dyDescent="0.5">
      <c r="A192" s="404">
        <v>175</v>
      </c>
      <c r="B192" s="82">
        <v>1901</v>
      </c>
      <c r="C192" s="83" t="s">
        <v>1008</v>
      </c>
      <c r="D192" s="82" t="s">
        <v>14</v>
      </c>
      <c r="E192" s="84">
        <v>0.38400000000000001</v>
      </c>
    </row>
    <row r="193" spans="1:5" s="50" customFormat="1" ht="31.5" x14ac:dyDescent="0.5">
      <c r="A193" s="404">
        <v>176</v>
      </c>
      <c r="B193" s="82">
        <v>1902</v>
      </c>
      <c r="C193" s="83" t="s">
        <v>1009</v>
      </c>
      <c r="D193" s="82" t="s">
        <v>14</v>
      </c>
      <c r="E193" s="84">
        <v>0.55600000000000005</v>
      </c>
    </row>
    <row r="194" spans="1:5" s="50" customFormat="1" ht="31.5" x14ac:dyDescent="0.5">
      <c r="A194" s="404">
        <v>177</v>
      </c>
      <c r="B194" s="82">
        <v>1903</v>
      </c>
      <c r="C194" s="83" t="s">
        <v>1010</v>
      </c>
      <c r="D194" s="82" t="s">
        <v>14</v>
      </c>
      <c r="E194" s="84">
        <v>0.32300000000000001</v>
      </c>
    </row>
    <row r="195" spans="1:5" s="50" customFormat="1" ht="31.5" x14ac:dyDescent="0.5">
      <c r="A195" s="404">
        <v>178</v>
      </c>
      <c r="B195" s="82">
        <v>1904</v>
      </c>
      <c r="C195" s="83" t="s">
        <v>1011</v>
      </c>
      <c r="D195" s="82" t="s">
        <v>14</v>
      </c>
      <c r="E195" s="84">
        <v>0.95199999999999996</v>
      </c>
    </row>
    <row r="196" spans="1:5" s="50" customFormat="1" ht="31.5" x14ac:dyDescent="0.5">
      <c r="A196" s="404">
        <v>179</v>
      </c>
      <c r="B196" s="82">
        <v>1905</v>
      </c>
      <c r="C196" s="83" t="s">
        <v>1012</v>
      </c>
      <c r="D196" s="82" t="s">
        <v>14</v>
      </c>
      <c r="E196" s="84">
        <v>1.274</v>
      </c>
    </row>
    <row r="197" spans="1:5" s="50" customFormat="1" ht="31.5" x14ac:dyDescent="0.5">
      <c r="A197" s="404">
        <v>180</v>
      </c>
      <c r="B197" s="82">
        <v>1908</v>
      </c>
      <c r="C197" s="83" t="s">
        <v>1013</v>
      </c>
      <c r="D197" s="82" t="s">
        <v>14</v>
      </c>
      <c r="E197" s="84">
        <v>0.55900000000000005</v>
      </c>
    </row>
    <row r="198" spans="1:5" s="50" customFormat="1" ht="30" customHeight="1" x14ac:dyDescent="0.5">
      <c r="A198" s="404">
        <v>181</v>
      </c>
      <c r="B198" s="82">
        <v>1909</v>
      </c>
      <c r="C198" s="83" t="s">
        <v>1014</v>
      </c>
      <c r="D198" s="82" t="s">
        <v>14</v>
      </c>
      <c r="E198" s="84">
        <v>1.0620000000000001</v>
      </c>
    </row>
    <row r="199" spans="1:5" s="50" customFormat="1" ht="31.5" x14ac:dyDescent="0.5">
      <c r="A199" s="404">
        <v>182</v>
      </c>
      <c r="B199" s="43">
        <v>1910</v>
      </c>
      <c r="C199" s="85" t="s">
        <v>1015</v>
      </c>
      <c r="D199" s="43" t="s">
        <v>14</v>
      </c>
      <c r="E199" s="61">
        <v>0.59099999999999997</v>
      </c>
    </row>
    <row r="200" spans="1:5" s="50" customFormat="1" ht="31.5" x14ac:dyDescent="0.5">
      <c r="A200" s="404">
        <v>183</v>
      </c>
      <c r="B200" s="43">
        <v>1911</v>
      </c>
      <c r="C200" s="85" t="s">
        <v>1016</v>
      </c>
      <c r="D200" s="43" t="s">
        <v>14</v>
      </c>
      <c r="E200" s="61">
        <v>9.8000000000000004E-2</v>
      </c>
    </row>
    <row r="201" spans="1:5" s="50" customFormat="1" ht="31.5" x14ac:dyDescent="0.5">
      <c r="A201" s="404">
        <v>184</v>
      </c>
      <c r="B201" s="43">
        <v>1912</v>
      </c>
      <c r="C201" s="85" t="s">
        <v>1017</v>
      </c>
      <c r="D201" s="43" t="s">
        <v>14</v>
      </c>
      <c r="E201" s="61">
        <v>0.314</v>
      </c>
    </row>
    <row r="202" spans="1:5" s="50" customFormat="1" ht="30" customHeight="1" x14ac:dyDescent="0.5">
      <c r="A202" s="404">
        <v>185</v>
      </c>
      <c r="B202" s="43">
        <v>1913</v>
      </c>
      <c r="C202" s="85" t="s">
        <v>1018</v>
      </c>
      <c r="D202" s="43" t="s">
        <v>14</v>
      </c>
      <c r="E202" s="61">
        <v>0.57799999999999996</v>
      </c>
    </row>
    <row r="203" spans="1:5" s="50" customFormat="1" ht="31.5" x14ac:dyDescent="0.5">
      <c r="A203" s="404">
        <v>186</v>
      </c>
      <c r="B203" s="43">
        <v>1914</v>
      </c>
      <c r="C203" s="85" t="s">
        <v>1019</v>
      </c>
      <c r="D203" s="43" t="s">
        <v>14</v>
      </c>
      <c r="E203" s="61">
        <v>0.28100000000000003</v>
      </c>
    </row>
    <row r="204" spans="1:5" s="50" customFormat="1" ht="31.5" x14ac:dyDescent="0.5">
      <c r="A204" s="404">
        <v>187</v>
      </c>
      <c r="B204" s="43">
        <v>1915</v>
      </c>
      <c r="C204" s="85" t="s">
        <v>1020</v>
      </c>
      <c r="D204" s="43" t="s">
        <v>14</v>
      </c>
      <c r="E204" s="61">
        <v>0.192</v>
      </c>
    </row>
    <row r="205" spans="1:5" s="50" customFormat="1" ht="31.5" x14ac:dyDescent="0.5">
      <c r="A205" s="404">
        <v>188</v>
      </c>
      <c r="B205" s="43">
        <v>1916</v>
      </c>
      <c r="C205" s="85" t="s">
        <v>1021</v>
      </c>
      <c r="D205" s="43" t="s">
        <v>14</v>
      </c>
      <c r="E205" s="61">
        <v>0.125</v>
      </c>
    </row>
    <row r="206" spans="1:5" s="50" customFormat="1" ht="31.5" x14ac:dyDescent="0.5">
      <c r="A206" s="404">
        <v>189</v>
      </c>
      <c r="B206" s="43">
        <v>1917</v>
      </c>
      <c r="C206" s="85" t="s">
        <v>1022</v>
      </c>
      <c r="D206" s="43" t="s">
        <v>14</v>
      </c>
      <c r="E206" s="61">
        <v>6.6000000000000003E-2</v>
      </c>
    </row>
    <row r="207" spans="1:5" s="50" customFormat="1" ht="31.5" x14ac:dyDescent="0.5">
      <c r="A207" s="404">
        <v>190</v>
      </c>
      <c r="B207" s="43">
        <v>1918</v>
      </c>
      <c r="C207" s="85" t="s">
        <v>1023</v>
      </c>
      <c r="D207" s="43" t="s">
        <v>14</v>
      </c>
      <c r="E207" s="61">
        <v>0.97299999999999998</v>
      </c>
    </row>
    <row r="208" spans="1:5" s="50" customFormat="1" ht="31.5" x14ac:dyDescent="0.5">
      <c r="A208" s="404">
        <v>191</v>
      </c>
      <c r="B208" s="43">
        <v>1919</v>
      </c>
      <c r="C208" s="85" t="s">
        <v>1024</v>
      </c>
      <c r="D208" s="43" t="s">
        <v>14</v>
      </c>
      <c r="E208" s="61">
        <v>0.17299999999999999</v>
      </c>
    </row>
    <row r="209" spans="1:5" s="50" customFormat="1" ht="47.25" x14ac:dyDescent="0.5">
      <c r="A209" s="404">
        <v>192</v>
      </c>
      <c r="B209" s="43">
        <v>1920</v>
      </c>
      <c r="C209" s="85" t="s">
        <v>1025</v>
      </c>
      <c r="D209" s="43" t="s">
        <v>14</v>
      </c>
      <c r="E209" s="61">
        <v>0.98899999999999999</v>
      </c>
    </row>
    <row r="210" spans="1:5" s="50" customFormat="1" ht="31.5" x14ac:dyDescent="0.5">
      <c r="A210" s="404">
        <v>193</v>
      </c>
      <c r="B210" s="43">
        <v>1921</v>
      </c>
      <c r="C210" s="85" t="s">
        <v>1026</v>
      </c>
      <c r="D210" s="43" t="s">
        <v>14</v>
      </c>
      <c r="E210" s="61">
        <v>0.46200000000000002</v>
      </c>
    </row>
    <row r="211" spans="1:5" s="50" customFormat="1" ht="31.5" x14ac:dyDescent="0.5">
      <c r="A211" s="404">
        <v>194</v>
      </c>
      <c r="B211" s="43">
        <v>1922</v>
      </c>
      <c r="C211" s="85" t="s">
        <v>1027</v>
      </c>
      <c r="D211" s="43" t="s">
        <v>14</v>
      </c>
      <c r="E211" s="61">
        <v>0.317</v>
      </c>
    </row>
    <row r="212" spans="1:5" s="50" customFormat="1" ht="31.5" x14ac:dyDescent="0.5">
      <c r="A212" s="404">
        <v>195</v>
      </c>
      <c r="B212" s="43">
        <v>1923</v>
      </c>
      <c r="C212" s="85" t="s">
        <v>1028</v>
      </c>
      <c r="D212" s="43" t="s">
        <v>14</v>
      </c>
      <c r="E212" s="61">
        <v>0.90700000000000003</v>
      </c>
    </row>
    <row r="213" spans="1:5" s="50" customFormat="1" ht="31.5" x14ac:dyDescent="0.5">
      <c r="A213" s="404">
        <v>196</v>
      </c>
      <c r="B213" s="43">
        <v>1924</v>
      </c>
      <c r="C213" s="85" t="s">
        <v>1029</v>
      </c>
      <c r="D213" s="43" t="s">
        <v>14</v>
      </c>
      <c r="E213" s="61">
        <v>0.31</v>
      </c>
    </row>
    <row r="214" spans="1:5" s="50" customFormat="1" ht="31.5" x14ac:dyDescent="0.5">
      <c r="A214" s="404">
        <v>197</v>
      </c>
      <c r="B214" s="43">
        <v>1925</v>
      </c>
      <c r="C214" s="85" t="s">
        <v>1030</v>
      </c>
      <c r="D214" s="43" t="s">
        <v>14</v>
      </c>
      <c r="E214" s="61">
        <v>0.245</v>
      </c>
    </row>
    <row r="215" spans="1:5" s="50" customFormat="1" ht="24.75" customHeight="1" x14ac:dyDescent="0.5">
      <c r="A215" s="404">
        <v>198</v>
      </c>
      <c r="B215" s="43">
        <v>1926</v>
      </c>
      <c r="C215" s="85" t="s">
        <v>1031</v>
      </c>
      <c r="D215" s="43" t="s">
        <v>14</v>
      </c>
      <c r="E215" s="61">
        <v>0.57099999999999995</v>
      </c>
    </row>
    <row r="216" spans="1:5" s="50" customFormat="1" ht="24.75" customHeight="1" x14ac:dyDescent="0.5">
      <c r="A216" s="404">
        <v>199</v>
      </c>
      <c r="B216" s="43">
        <v>1927</v>
      </c>
      <c r="C216" s="85" t="s">
        <v>1032</v>
      </c>
      <c r="D216" s="43" t="s">
        <v>14</v>
      </c>
      <c r="E216" s="61">
        <v>8.2000000000000003E-2</v>
      </c>
    </row>
    <row r="217" spans="1:5" s="50" customFormat="1" ht="31.5" x14ac:dyDescent="0.5">
      <c r="A217" s="404">
        <v>200</v>
      </c>
      <c r="B217" s="43">
        <v>1928</v>
      </c>
      <c r="C217" s="85" t="s">
        <v>1033</v>
      </c>
      <c r="D217" s="43" t="s">
        <v>14</v>
      </c>
      <c r="E217" s="61">
        <v>0.36199999999999999</v>
      </c>
    </row>
    <row r="218" spans="1:5" s="50" customFormat="1" ht="31.5" x14ac:dyDescent="0.5">
      <c r="A218" s="404">
        <v>201</v>
      </c>
      <c r="B218" s="43">
        <v>1929</v>
      </c>
      <c r="C218" s="85" t="s">
        <v>1034</v>
      </c>
      <c r="D218" s="43" t="s">
        <v>14</v>
      </c>
      <c r="E218" s="61">
        <v>8.3000000000000004E-2</v>
      </c>
    </row>
    <row r="219" spans="1:5" s="50" customFormat="1" ht="47.25" x14ac:dyDescent="0.5">
      <c r="A219" s="404">
        <v>202</v>
      </c>
      <c r="B219" s="43">
        <v>1930</v>
      </c>
      <c r="C219" s="85" t="s">
        <v>1035</v>
      </c>
      <c r="D219" s="43" t="s">
        <v>14</v>
      </c>
      <c r="E219" s="61">
        <v>6.9000000000000006E-2</v>
      </c>
    </row>
    <row r="220" spans="1:5" s="50" customFormat="1" ht="31.5" x14ac:dyDescent="0.5">
      <c r="A220" s="404">
        <v>203</v>
      </c>
      <c r="B220" s="43">
        <v>1931</v>
      </c>
      <c r="C220" s="85" t="s">
        <v>1036</v>
      </c>
      <c r="D220" s="43" t="s">
        <v>14</v>
      </c>
      <c r="E220" s="61">
        <v>1.0629999999999999</v>
      </c>
    </row>
    <row r="221" spans="1:5" s="50" customFormat="1" ht="24" customHeight="1" x14ac:dyDescent="0.5">
      <c r="A221" s="404">
        <v>204</v>
      </c>
      <c r="B221" s="43">
        <v>1932</v>
      </c>
      <c r="C221" s="85" t="s">
        <v>1037</v>
      </c>
      <c r="D221" s="43" t="s">
        <v>14</v>
      </c>
      <c r="E221" s="61">
        <v>0.41799999999999998</v>
      </c>
    </row>
    <row r="222" spans="1:5" s="50" customFormat="1" ht="31.5" x14ac:dyDescent="0.5">
      <c r="A222" s="404">
        <v>205</v>
      </c>
      <c r="B222" s="43">
        <v>1937</v>
      </c>
      <c r="C222" s="85" t="s">
        <v>1038</v>
      </c>
      <c r="D222" s="43" t="s">
        <v>14</v>
      </c>
      <c r="E222" s="61">
        <v>0.80900000000000005</v>
      </c>
    </row>
    <row r="223" spans="1:5" s="50" customFormat="1" ht="31.5" x14ac:dyDescent="0.5">
      <c r="A223" s="404">
        <v>206</v>
      </c>
      <c r="B223" s="43">
        <v>2957</v>
      </c>
      <c r="C223" s="85" t="s">
        <v>1039</v>
      </c>
      <c r="D223" s="43" t="s">
        <v>14</v>
      </c>
      <c r="E223" s="61">
        <v>0.57999999999999996</v>
      </c>
    </row>
    <row r="224" spans="1:5" s="50" customFormat="1" ht="31.5" x14ac:dyDescent="0.5">
      <c r="A224" s="404">
        <v>207</v>
      </c>
      <c r="B224" s="43">
        <v>2958</v>
      </c>
      <c r="C224" s="85" t="s">
        <v>1040</v>
      </c>
      <c r="D224" s="43" t="s">
        <v>14</v>
      </c>
      <c r="E224" s="61">
        <v>0.125</v>
      </c>
    </row>
    <row r="225" spans="1:6" s="50" customFormat="1" ht="31.5" x14ac:dyDescent="0.5">
      <c r="A225" s="404">
        <v>208</v>
      </c>
      <c r="B225" s="43">
        <v>2959</v>
      </c>
      <c r="C225" s="85" t="s">
        <v>1041</v>
      </c>
      <c r="D225" s="43" t="s">
        <v>14</v>
      </c>
      <c r="E225" s="61">
        <v>0.10299999999999999</v>
      </c>
    </row>
    <row r="226" spans="1:6" s="50" customFormat="1" ht="31.5" x14ac:dyDescent="0.5">
      <c r="A226" s="404">
        <v>209</v>
      </c>
      <c r="B226" s="43">
        <v>2960</v>
      </c>
      <c r="C226" s="85" t="s">
        <v>1042</v>
      </c>
      <c r="D226" s="43" t="s">
        <v>14</v>
      </c>
      <c r="E226" s="61">
        <v>0.58599999999999997</v>
      </c>
    </row>
    <row r="227" spans="1:6" s="50" customFormat="1" ht="31.5" x14ac:dyDescent="0.5">
      <c r="A227" s="404">
        <v>210</v>
      </c>
      <c r="B227" s="43">
        <v>2961</v>
      </c>
      <c r="C227" s="85" t="s">
        <v>1043</v>
      </c>
      <c r="D227" s="43" t="s">
        <v>14</v>
      </c>
      <c r="E227" s="61">
        <v>0.29699999999999999</v>
      </c>
    </row>
    <row r="228" spans="1:6" s="50" customFormat="1" ht="31.5" x14ac:dyDescent="0.5">
      <c r="A228" s="404">
        <v>211</v>
      </c>
      <c r="B228" s="43">
        <v>2962</v>
      </c>
      <c r="C228" s="85" t="s">
        <v>1044</v>
      </c>
      <c r="D228" s="43" t="s">
        <v>14</v>
      </c>
      <c r="E228" s="61">
        <v>0.24199999999999999</v>
      </c>
    </row>
    <row r="229" spans="1:6" s="50" customFormat="1" ht="31.5" x14ac:dyDescent="0.5">
      <c r="A229" s="404">
        <v>212</v>
      </c>
      <c r="B229" s="43">
        <v>2963</v>
      </c>
      <c r="C229" s="85" t="s">
        <v>1045</v>
      </c>
      <c r="D229" s="43" t="s">
        <v>14</v>
      </c>
      <c r="E229" s="61">
        <v>0.17100000000000001</v>
      </c>
      <c r="F229" s="309"/>
    </row>
    <row r="230" spans="1:6" s="50" customFormat="1" x14ac:dyDescent="0.5">
      <c r="A230" s="399"/>
      <c r="B230" s="399"/>
      <c r="C230" s="85"/>
      <c r="D230" s="162" t="s">
        <v>107</v>
      </c>
      <c r="E230" s="66">
        <f>SUM(E18:E229)</f>
        <v>108.49699999999999</v>
      </c>
      <c r="F230" s="309"/>
    </row>
    <row r="231" spans="1:6" s="50" customFormat="1" x14ac:dyDescent="0.5">
      <c r="A231" s="587" t="s">
        <v>3088</v>
      </c>
      <c r="B231" s="566"/>
      <c r="C231" s="566"/>
      <c r="D231" s="566"/>
      <c r="E231" s="588"/>
      <c r="F231" s="309"/>
    </row>
    <row r="232" spans="1:6" s="50" customFormat="1" ht="63" x14ac:dyDescent="0.5">
      <c r="A232" s="160">
        <v>1</v>
      </c>
      <c r="B232" s="43">
        <v>1651</v>
      </c>
      <c r="C232" s="85" t="s">
        <v>2652</v>
      </c>
      <c r="D232" s="43" t="s">
        <v>83</v>
      </c>
      <c r="E232" s="61">
        <v>3.6240000000000001</v>
      </c>
    </row>
    <row r="233" spans="1:6" s="50" customFormat="1" ht="31.5" x14ac:dyDescent="0.5">
      <c r="A233" s="387">
        <v>2</v>
      </c>
      <c r="B233" s="387">
        <v>1655</v>
      </c>
      <c r="C233" s="388" t="s">
        <v>1049</v>
      </c>
      <c r="D233" s="387" t="s">
        <v>83</v>
      </c>
      <c r="E233" s="335">
        <v>10.433</v>
      </c>
    </row>
    <row r="234" spans="1:6" s="50" customFormat="1" ht="31.5" x14ac:dyDescent="0.5">
      <c r="A234" s="107">
        <v>3</v>
      </c>
      <c r="B234" s="107">
        <v>1656</v>
      </c>
      <c r="C234" s="490" t="s">
        <v>1050</v>
      </c>
      <c r="D234" s="107" t="s">
        <v>83</v>
      </c>
      <c r="E234" s="485">
        <v>9.6170000000000009</v>
      </c>
    </row>
    <row r="235" spans="1:6" s="50" customFormat="1" x14ac:dyDescent="0.5">
      <c r="A235" s="399">
        <v>4</v>
      </c>
      <c r="B235" s="43">
        <v>1657</v>
      </c>
      <c r="C235" s="83" t="s">
        <v>1051</v>
      </c>
      <c r="D235" s="82" t="s">
        <v>83</v>
      </c>
      <c r="E235" s="84">
        <v>8.952</v>
      </c>
    </row>
    <row r="236" spans="1:6" s="150" customFormat="1" x14ac:dyDescent="0.5">
      <c r="A236" s="107">
        <v>5</v>
      </c>
      <c r="B236" s="107">
        <v>1659</v>
      </c>
      <c r="C236" s="490" t="s">
        <v>1053</v>
      </c>
      <c r="D236" s="107" t="s">
        <v>83</v>
      </c>
      <c r="E236" s="484">
        <v>6.14</v>
      </c>
    </row>
    <row r="237" spans="1:6" s="150" customFormat="1" x14ac:dyDescent="0.5">
      <c r="A237" s="107">
        <v>6</v>
      </c>
      <c r="B237" s="107">
        <v>1660</v>
      </c>
      <c r="C237" s="490" t="s">
        <v>1054</v>
      </c>
      <c r="D237" s="107" t="s">
        <v>83</v>
      </c>
      <c r="E237" s="484">
        <v>13.093</v>
      </c>
    </row>
    <row r="238" spans="1:6" s="150" customFormat="1" x14ac:dyDescent="0.5">
      <c r="A238" s="107">
        <v>7</v>
      </c>
      <c r="B238" s="107">
        <v>1661</v>
      </c>
      <c r="C238" s="490" t="s">
        <v>1055</v>
      </c>
      <c r="D238" s="107" t="s">
        <v>83</v>
      </c>
      <c r="E238" s="484">
        <v>22.736999999999998</v>
      </c>
    </row>
    <row r="239" spans="1:6" s="150" customFormat="1" x14ac:dyDescent="0.5">
      <c r="A239" s="107">
        <v>8</v>
      </c>
      <c r="B239" s="107">
        <v>1662</v>
      </c>
      <c r="C239" s="490" t="s">
        <v>1056</v>
      </c>
      <c r="D239" s="107" t="s">
        <v>83</v>
      </c>
      <c r="E239" s="484">
        <v>7.45</v>
      </c>
    </row>
    <row r="240" spans="1:6" s="150" customFormat="1" x14ac:dyDescent="0.5">
      <c r="A240" s="107">
        <v>9</v>
      </c>
      <c r="B240" s="107">
        <v>1664</v>
      </c>
      <c r="C240" s="490" t="s">
        <v>1058</v>
      </c>
      <c r="D240" s="107" t="s">
        <v>83</v>
      </c>
      <c r="E240" s="484">
        <v>11.44</v>
      </c>
    </row>
    <row r="241" spans="1:6" s="150" customFormat="1" ht="31.5" x14ac:dyDescent="0.5">
      <c r="A241" s="107">
        <v>10</v>
      </c>
      <c r="B241" s="107">
        <v>1933</v>
      </c>
      <c r="C241" s="490" t="s">
        <v>1059</v>
      </c>
      <c r="D241" s="107" t="s">
        <v>83</v>
      </c>
      <c r="E241" s="484">
        <v>1.5369999999999999</v>
      </c>
    </row>
    <row r="242" spans="1:6" s="150" customFormat="1" x14ac:dyDescent="0.5">
      <c r="A242" s="107">
        <v>11</v>
      </c>
      <c r="B242" s="107">
        <v>2976</v>
      </c>
      <c r="C242" s="490" t="s">
        <v>1060</v>
      </c>
      <c r="D242" s="107" t="s">
        <v>83</v>
      </c>
      <c r="E242" s="484">
        <v>3.0179999999999998</v>
      </c>
    </row>
    <row r="243" spans="1:6" s="150" customFormat="1" ht="31.5" x14ac:dyDescent="0.5">
      <c r="A243" s="107">
        <v>12</v>
      </c>
      <c r="B243" s="107">
        <v>2977</v>
      </c>
      <c r="C243" s="490" t="s">
        <v>1061</v>
      </c>
      <c r="D243" s="107" t="s">
        <v>83</v>
      </c>
      <c r="E243" s="484">
        <v>8.1140000000000008</v>
      </c>
    </row>
    <row r="244" spans="1:6" s="150" customFormat="1" ht="31.5" x14ac:dyDescent="0.5">
      <c r="A244" s="107">
        <v>13</v>
      </c>
      <c r="B244" s="107">
        <v>2978</v>
      </c>
      <c r="C244" s="490" t="s">
        <v>1062</v>
      </c>
      <c r="D244" s="107" t="s">
        <v>83</v>
      </c>
      <c r="E244" s="484">
        <v>2.9510000000000001</v>
      </c>
      <c r="F244" s="491"/>
    </row>
    <row r="245" spans="1:6" s="50" customFormat="1" x14ac:dyDescent="0.25">
      <c r="A245" s="107">
        <v>14</v>
      </c>
      <c r="B245" s="579" t="s">
        <v>1063</v>
      </c>
      <c r="C245" s="83" t="s">
        <v>1064</v>
      </c>
      <c r="D245" s="43" t="s">
        <v>83</v>
      </c>
      <c r="E245" s="581">
        <v>9.3000000000000007</v>
      </c>
      <c r="F245" s="492"/>
    </row>
    <row r="246" spans="1:6" s="50" customFormat="1" x14ac:dyDescent="0.25">
      <c r="A246" s="107">
        <v>15</v>
      </c>
      <c r="B246" s="580"/>
      <c r="C246" s="83" t="s">
        <v>1065</v>
      </c>
      <c r="D246" s="43" t="s">
        <v>83</v>
      </c>
      <c r="E246" s="582"/>
      <c r="F246" s="309"/>
    </row>
    <row r="247" spans="1:6" s="50" customFormat="1" x14ac:dyDescent="0.5">
      <c r="A247" s="399"/>
      <c r="B247" s="396"/>
      <c r="C247" s="412"/>
      <c r="D247" s="414" t="s">
        <v>107</v>
      </c>
      <c r="E247" s="415">
        <f>SUM(E232:E246)</f>
        <v>118.40599999999999</v>
      </c>
      <c r="F247" s="413"/>
    </row>
    <row r="248" spans="1:6" s="50" customFormat="1" x14ac:dyDescent="0.5">
      <c r="A248" s="160"/>
      <c r="B248" s="163"/>
      <c r="C248" s="577" t="s">
        <v>2644</v>
      </c>
      <c r="D248" s="578"/>
      <c r="E248" s="176">
        <f>E16+E230+E247</f>
        <v>326.09699999999998</v>
      </c>
    </row>
    <row r="249" spans="1:6" s="50" customFormat="1" x14ac:dyDescent="0.5">
      <c r="A249" s="160"/>
      <c r="B249" s="163"/>
      <c r="C249" s="83"/>
      <c r="D249" s="160"/>
      <c r="E249" s="159"/>
    </row>
    <row r="250" spans="1:6" s="50" customFormat="1" x14ac:dyDescent="0.5">
      <c r="A250" s="585" t="s">
        <v>278</v>
      </c>
      <c r="B250" s="586"/>
      <c r="C250" s="83"/>
      <c r="D250" s="160"/>
      <c r="E250" s="159"/>
    </row>
    <row r="251" spans="1:6" s="50" customFormat="1" ht="47.25" x14ac:dyDescent="0.5">
      <c r="A251" s="160">
        <v>1</v>
      </c>
      <c r="B251" s="43"/>
      <c r="C251" s="85" t="s">
        <v>1066</v>
      </c>
      <c r="D251" s="43" t="s">
        <v>14</v>
      </c>
      <c r="E251" s="485">
        <v>1.32</v>
      </c>
    </row>
    <row r="252" spans="1:6" s="50" customFormat="1" ht="31.5" x14ac:dyDescent="0.5">
      <c r="A252" s="160">
        <v>2</v>
      </c>
      <c r="B252" s="43"/>
      <c r="C252" s="83" t="s">
        <v>1067</v>
      </c>
      <c r="D252" s="82" t="s">
        <v>14</v>
      </c>
      <c r="E252" s="479">
        <v>0.6</v>
      </c>
    </row>
    <row r="253" spans="1:6" s="50" customFormat="1" ht="31.5" x14ac:dyDescent="0.5">
      <c r="A253" s="160">
        <v>3</v>
      </c>
      <c r="B253" s="43"/>
      <c r="C253" s="85" t="s">
        <v>1068</v>
      </c>
      <c r="D253" s="43" t="s">
        <v>14</v>
      </c>
      <c r="E253" s="485">
        <v>0.05</v>
      </c>
    </row>
    <row r="254" spans="1:6" s="50" customFormat="1" ht="31.5" x14ac:dyDescent="0.5">
      <c r="A254" s="160">
        <v>4</v>
      </c>
      <c r="B254" s="43"/>
      <c r="C254" s="83" t="s">
        <v>1069</v>
      </c>
      <c r="D254" s="43" t="s">
        <v>14</v>
      </c>
      <c r="E254" s="479">
        <v>0.15</v>
      </c>
    </row>
    <row r="255" spans="1:6" s="50" customFormat="1" x14ac:dyDescent="0.5">
      <c r="A255" s="160">
        <v>5</v>
      </c>
      <c r="B255" s="43"/>
      <c r="C255" s="85" t="s">
        <v>1070</v>
      </c>
      <c r="D255" s="43" t="s">
        <v>14</v>
      </c>
      <c r="E255" s="485">
        <v>0.06</v>
      </c>
    </row>
    <row r="256" spans="1:6" s="50" customFormat="1" ht="63" x14ac:dyDescent="0.5">
      <c r="A256" s="160">
        <v>6</v>
      </c>
      <c r="B256" s="43"/>
      <c r="C256" s="85" t="s">
        <v>2653</v>
      </c>
      <c r="D256" s="43" t="s">
        <v>14</v>
      </c>
      <c r="E256" s="485">
        <v>3.22</v>
      </c>
    </row>
    <row r="257" spans="1:7" s="50" customFormat="1" ht="31.5" x14ac:dyDescent="0.5">
      <c r="A257" s="160">
        <v>7</v>
      </c>
      <c r="B257" s="43"/>
      <c r="C257" s="83" t="s">
        <v>1071</v>
      </c>
      <c r="D257" s="43" t="s">
        <v>14</v>
      </c>
      <c r="E257" s="479">
        <v>0.34</v>
      </c>
    </row>
    <row r="258" spans="1:7" s="50" customFormat="1" x14ac:dyDescent="0.5">
      <c r="A258" s="160">
        <v>8</v>
      </c>
      <c r="B258" s="43"/>
      <c r="C258" s="83" t="s">
        <v>1072</v>
      </c>
      <c r="D258" s="43" t="s">
        <v>14</v>
      </c>
      <c r="E258" s="479">
        <v>0.26</v>
      </c>
    </row>
    <row r="259" spans="1:7" x14ac:dyDescent="0.5">
      <c r="C259" s="577" t="s">
        <v>107</v>
      </c>
      <c r="D259" s="578"/>
      <c r="E259" s="88">
        <f>SUM(E251:E258)</f>
        <v>6</v>
      </c>
      <c r="F259" s="20"/>
    </row>
    <row r="260" spans="1:7" x14ac:dyDescent="0.4">
      <c r="C260" s="552" t="s">
        <v>1073</v>
      </c>
      <c r="D260" s="554"/>
      <c r="E260" s="66">
        <f>E259+E248</f>
        <v>332.09699999999998</v>
      </c>
      <c r="F260" s="20"/>
    </row>
    <row r="261" spans="1:7" x14ac:dyDescent="0.4">
      <c r="C261" s="75"/>
      <c r="D261" s="75"/>
      <c r="E261" s="173"/>
      <c r="F261" s="20"/>
    </row>
    <row r="262" spans="1:7" x14ac:dyDescent="0.4">
      <c r="A262" s="583" t="s">
        <v>3046</v>
      </c>
      <c r="B262" s="583"/>
      <c r="C262" s="583"/>
      <c r="D262" s="75"/>
      <c r="E262" s="173"/>
      <c r="F262" s="20"/>
    </row>
    <row r="263" spans="1:7" s="50" customFormat="1" x14ac:dyDescent="0.5">
      <c r="A263" s="43">
        <v>1</v>
      </c>
      <c r="B263" s="43">
        <v>1652</v>
      </c>
      <c r="C263" s="85" t="s">
        <v>1046</v>
      </c>
      <c r="D263" s="43" t="s">
        <v>83</v>
      </c>
      <c r="E263" s="61">
        <v>17.593</v>
      </c>
    </row>
    <row r="264" spans="1:7" s="50" customFormat="1" x14ac:dyDescent="0.5">
      <c r="A264" s="43">
        <v>2</v>
      </c>
      <c r="B264" s="43">
        <v>1653</v>
      </c>
      <c r="C264" s="85" t="s">
        <v>1047</v>
      </c>
      <c r="D264" s="43" t="s">
        <v>83</v>
      </c>
      <c r="E264" s="61">
        <v>4.7069999999999999</v>
      </c>
      <c r="G264" s="309"/>
    </row>
    <row r="265" spans="1:7" s="50" customFormat="1" ht="31.5" x14ac:dyDescent="0.5">
      <c r="A265" s="43">
        <v>3</v>
      </c>
      <c r="B265" s="43">
        <v>1658</v>
      </c>
      <c r="C265" s="85" t="s">
        <v>1052</v>
      </c>
      <c r="D265" s="43" t="s">
        <v>83</v>
      </c>
      <c r="E265" s="61">
        <v>17.52</v>
      </c>
    </row>
    <row r="266" spans="1:7" s="50" customFormat="1" ht="31.5" x14ac:dyDescent="0.5">
      <c r="A266" s="43">
        <v>4</v>
      </c>
      <c r="B266" s="43">
        <v>1663</v>
      </c>
      <c r="C266" s="85" t="s">
        <v>1057</v>
      </c>
      <c r="D266" s="43" t="s">
        <v>83</v>
      </c>
      <c r="E266" s="61">
        <v>12.462</v>
      </c>
    </row>
    <row r="267" spans="1:7" s="50" customFormat="1" ht="31.5" x14ac:dyDescent="0.5">
      <c r="A267" s="160">
        <v>5</v>
      </c>
      <c r="B267" s="160">
        <v>1654</v>
      </c>
      <c r="C267" s="85" t="s">
        <v>1048</v>
      </c>
      <c r="D267" s="160" t="s">
        <v>83</v>
      </c>
      <c r="E267" s="61">
        <v>15.840999999999999</v>
      </c>
    </row>
    <row r="268" spans="1:7" x14ac:dyDescent="0.4">
      <c r="A268" s="174"/>
      <c r="B268" s="174"/>
      <c r="C268" s="584" t="s">
        <v>107</v>
      </c>
      <c r="D268" s="584"/>
      <c r="E268" s="175">
        <f>SUM(E263:E267)</f>
        <v>68.12299999999999</v>
      </c>
      <c r="F268" s="20"/>
    </row>
    <row r="269" spans="1:7" ht="15" x14ac:dyDescent="0.4">
      <c r="F269" s="20"/>
    </row>
  </sheetData>
  <mergeCells count="13">
    <mergeCell ref="A262:C262"/>
    <mergeCell ref="C268:D268"/>
    <mergeCell ref="A250:B250"/>
    <mergeCell ref="A17:E17"/>
    <mergeCell ref="A231:E231"/>
    <mergeCell ref="A1:E1"/>
    <mergeCell ref="C248:D248"/>
    <mergeCell ref="C259:D259"/>
    <mergeCell ref="C260:D260"/>
    <mergeCell ref="B245:B246"/>
    <mergeCell ref="A12:E12"/>
    <mergeCell ref="E245:E246"/>
    <mergeCell ref="E13:E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>
    <oddFooter>&amp;C&amp;P&amp;RCHAMPHAI DIVISION</oddFooter>
  </headerFooter>
  <rowBreaks count="6" manualBreakCount="6">
    <brk id="29" max="4" man="1"/>
    <brk id="123" max="4" man="1"/>
    <brk id="145" max="4" man="1"/>
    <brk id="165" max="4" man="1"/>
    <brk id="188" max="4" man="1"/>
    <brk id="21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8" sqref="E8"/>
    </sheetView>
  </sheetViews>
  <sheetFormatPr defaultRowHeight="15" x14ac:dyDescent="0.25"/>
  <cols>
    <col min="1" max="1" width="5.5703125" customWidth="1"/>
    <col min="2" max="2" width="13.28515625" bestFit="1" customWidth="1"/>
    <col min="3" max="3" width="36.85546875" bestFit="1" customWidth="1"/>
    <col min="4" max="4" width="13" customWidth="1"/>
    <col min="5" max="5" width="17.5703125" customWidth="1"/>
  </cols>
  <sheetData>
    <row r="1" spans="1:6" s="20" customFormat="1" ht="20.25" customHeight="1" x14ac:dyDescent="0.45">
      <c r="A1" s="591" t="s">
        <v>2654</v>
      </c>
      <c r="B1" s="591"/>
      <c r="C1" s="591"/>
      <c r="D1" s="591"/>
      <c r="E1" s="591"/>
      <c r="F1"/>
    </row>
    <row r="2" spans="1:6" s="12" customFormat="1" ht="18.75" x14ac:dyDescent="0.3">
      <c r="A2" s="592" t="s">
        <v>1074</v>
      </c>
      <c r="B2" s="592" t="s">
        <v>99</v>
      </c>
      <c r="C2" s="592" t="s">
        <v>283</v>
      </c>
      <c r="D2" s="592" t="s">
        <v>103</v>
      </c>
      <c r="E2" s="592" t="s">
        <v>2529</v>
      </c>
    </row>
    <row r="3" spans="1:6" s="12" customFormat="1" ht="18.75" x14ac:dyDescent="0.3">
      <c r="A3" s="593"/>
      <c r="B3" s="593"/>
      <c r="C3" s="593"/>
      <c r="D3" s="593"/>
      <c r="E3" s="593"/>
    </row>
    <row r="4" spans="1:6" s="50" customFormat="1" ht="31.5" x14ac:dyDescent="0.5">
      <c r="A4" s="51">
        <v>1</v>
      </c>
      <c r="B4" s="52">
        <v>1134</v>
      </c>
      <c r="C4" s="53" t="s">
        <v>1076</v>
      </c>
      <c r="D4" s="51" t="s">
        <v>5</v>
      </c>
      <c r="E4" s="51">
        <v>41.19</v>
      </c>
    </row>
    <row r="5" spans="1:6" s="50" customFormat="1" ht="31.5" x14ac:dyDescent="0.5">
      <c r="A5" s="51">
        <v>2</v>
      </c>
      <c r="B5" s="52">
        <v>1683</v>
      </c>
      <c r="C5" s="53" t="s">
        <v>1078</v>
      </c>
      <c r="D5" s="51" t="s">
        <v>5</v>
      </c>
      <c r="E5" s="51">
        <v>2.67</v>
      </c>
    </row>
    <row r="6" spans="1:6" s="50" customFormat="1" ht="31.5" x14ac:dyDescent="0.5">
      <c r="A6" s="51">
        <v>3</v>
      </c>
      <c r="B6" s="52">
        <v>2738</v>
      </c>
      <c r="C6" s="53" t="s">
        <v>1079</v>
      </c>
      <c r="D6" s="51" t="s">
        <v>5</v>
      </c>
      <c r="E6" s="51">
        <v>23.35</v>
      </c>
    </row>
    <row r="7" spans="1:6" s="50" customFormat="1" ht="18" x14ac:dyDescent="0.55000000000000004">
      <c r="A7" s="54"/>
      <c r="B7" s="53"/>
      <c r="C7" s="589" t="s">
        <v>12</v>
      </c>
      <c r="D7" s="590"/>
      <c r="E7" s="89">
        <f>SUM(E4:E6)</f>
        <v>67.210000000000008</v>
      </c>
    </row>
    <row r="22" spans="5:5" ht="14.25" x14ac:dyDescent="0.45">
      <c r="E22" s="23"/>
    </row>
  </sheetData>
  <mergeCells count="7">
    <mergeCell ref="C7:D7"/>
    <mergeCell ref="A1:E1"/>
    <mergeCell ref="D2:D3"/>
    <mergeCell ref="A2:A3"/>
    <mergeCell ref="B2:B3"/>
    <mergeCell ref="C2:C3"/>
    <mergeCell ref="E2: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view="pageBreakPreview" topLeftCell="A65" zoomScale="91" zoomScaleSheetLayoutView="91" workbookViewId="0">
      <selection activeCell="C79" sqref="C79"/>
    </sheetView>
  </sheetViews>
  <sheetFormatPr defaultColWidth="8.5703125" defaultRowHeight="15.75" x14ac:dyDescent="0.25"/>
  <cols>
    <col min="1" max="1" width="8.5703125" style="131"/>
    <col min="2" max="2" width="8.85546875" style="138" customWidth="1"/>
    <col min="3" max="3" width="70.140625" style="2" customWidth="1"/>
    <col min="4" max="4" width="9.140625" style="4" customWidth="1"/>
    <col min="5" max="5" width="12.140625" style="3" customWidth="1"/>
    <col min="6" max="16384" width="8.5703125" style="1"/>
  </cols>
  <sheetData>
    <row r="1" spans="1:7" ht="21" x14ac:dyDescent="0.45">
      <c r="B1" s="576" t="s">
        <v>2689</v>
      </c>
      <c r="C1" s="576"/>
      <c r="D1" s="576"/>
      <c r="E1" s="576"/>
      <c r="F1" s="576"/>
    </row>
    <row r="2" spans="1:7" s="132" customFormat="1" ht="15.4" customHeight="1" x14ac:dyDescent="0.25">
      <c r="A2" s="598" t="s">
        <v>282</v>
      </c>
      <c r="B2" s="599" t="s">
        <v>0</v>
      </c>
      <c r="C2" s="599" t="s">
        <v>1</v>
      </c>
      <c r="D2" s="599" t="s">
        <v>103</v>
      </c>
      <c r="E2" s="600" t="s">
        <v>2690</v>
      </c>
    </row>
    <row r="3" spans="1:7" s="132" customFormat="1" ht="39" customHeight="1" x14ac:dyDescent="0.25">
      <c r="A3" s="598"/>
      <c r="B3" s="599"/>
      <c r="C3" s="599"/>
      <c r="D3" s="599"/>
      <c r="E3" s="600"/>
    </row>
    <row r="4" spans="1:7" customFormat="1" ht="18" x14ac:dyDescent="0.55000000000000004">
      <c r="A4" s="396">
        <v>1</v>
      </c>
      <c r="B4" s="403"/>
      <c r="C4" s="539" t="s">
        <v>3084</v>
      </c>
      <c r="D4" s="406"/>
      <c r="E4" s="401"/>
      <c r="F4" s="12"/>
      <c r="G4" s="12"/>
    </row>
    <row r="5" spans="1:7" customFormat="1" ht="18" x14ac:dyDescent="0.55000000000000004">
      <c r="A5" s="398">
        <f>A4+1</f>
        <v>2</v>
      </c>
      <c r="B5" s="403"/>
      <c r="C5" s="403" t="s">
        <v>3085</v>
      </c>
      <c r="D5" s="406"/>
      <c r="E5" s="401">
        <f>E16</f>
        <v>93.681000000000012</v>
      </c>
      <c r="F5" s="12"/>
      <c r="G5" s="12"/>
    </row>
    <row r="6" spans="1:7" customFormat="1" ht="18" x14ac:dyDescent="0.55000000000000004">
      <c r="A6" s="398">
        <f t="shared" ref="A6:A10" si="0">A5+1</f>
        <v>3</v>
      </c>
      <c r="B6" s="90"/>
      <c r="C6" s="90" t="s">
        <v>3086</v>
      </c>
      <c r="D6" s="406"/>
      <c r="E6" s="400">
        <f>E19</f>
        <v>39.369999999999997</v>
      </c>
      <c r="F6" s="12"/>
      <c r="G6" s="12"/>
    </row>
    <row r="7" spans="1:7" customFormat="1" ht="18" x14ac:dyDescent="0.55000000000000004">
      <c r="A7" s="398">
        <f t="shared" si="0"/>
        <v>4</v>
      </c>
      <c r="B7" s="90"/>
      <c r="C7" s="90" t="s">
        <v>3087</v>
      </c>
      <c r="D7" s="406"/>
      <c r="E7" s="400">
        <f>E25</f>
        <v>104.60400000000001</v>
      </c>
      <c r="F7" s="12"/>
      <c r="G7" s="12"/>
    </row>
    <row r="8" spans="1:7" customFormat="1" ht="18" x14ac:dyDescent="0.55000000000000004">
      <c r="A8" s="398">
        <f t="shared" si="0"/>
        <v>5</v>
      </c>
      <c r="B8" s="90"/>
      <c r="C8" s="90" t="s">
        <v>3088</v>
      </c>
      <c r="D8" s="406"/>
      <c r="E8" s="400">
        <f>E111</f>
        <v>94.240000000000009</v>
      </c>
      <c r="F8" s="12"/>
      <c r="G8" s="12"/>
    </row>
    <row r="9" spans="1:7" customFormat="1" ht="18" x14ac:dyDescent="0.55000000000000004">
      <c r="A9" s="398">
        <f t="shared" si="0"/>
        <v>6</v>
      </c>
      <c r="B9" s="90"/>
      <c r="C9" s="90" t="s">
        <v>377</v>
      </c>
      <c r="D9" s="406"/>
      <c r="E9" s="400"/>
      <c r="F9" s="12"/>
      <c r="G9" s="12"/>
    </row>
    <row r="10" spans="1:7" customFormat="1" ht="18" x14ac:dyDescent="0.55000000000000004">
      <c r="A10" s="398">
        <f t="shared" si="0"/>
        <v>7</v>
      </c>
      <c r="B10" s="90"/>
      <c r="C10" s="90" t="s">
        <v>596</v>
      </c>
      <c r="D10" s="406"/>
      <c r="E10" s="400">
        <f>E95</f>
        <v>43.398999999999994</v>
      </c>
      <c r="F10" s="12"/>
      <c r="G10" s="12"/>
    </row>
    <row r="11" spans="1:7" customFormat="1" ht="10.5" customHeight="1" x14ac:dyDescent="0.55000000000000004">
      <c r="A11" s="398"/>
      <c r="B11" s="90"/>
      <c r="C11" s="90"/>
      <c r="D11" s="80" t="s">
        <v>107</v>
      </c>
      <c r="E11" s="74">
        <f>SUM(E4:E10)</f>
        <v>375.29400000000004</v>
      </c>
      <c r="F11" s="12"/>
      <c r="G11" s="12"/>
    </row>
    <row r="12" spans="1:7" customFormat="1" ht="18" x14ac:dyDescent="0.55000000000000004">
      <c r="A12" s="573" t="s">
        <v>3085</v>
      </c>
      <c r="B12" s="574"/>
      <c r="C12" s="574"/>
      <c r="D12" s="574"/>
      <c r="E12" s="575"/>
      <c r="F12" s="12"/>
      <c r="G12" s="12"/>
    </row>
    <row r="13" spans="1:7" s="135" customFormat="1" ht="22.5" customHeight="1" x14ac:dyDescent="0.45">
      <c r="A13" s="417">
        <v>1</v>
      </c>
      <c r="B13" s="134">
        <v>586</v>
      </c>
      <c r="C13" s="178" t="s">
        <v>4</v>
      </c>
      <c r="D13" s="134" t="s">
        <v>5</v>
      </c>
      <c r="E13" s="419">
        <v>34.414999999999999</v>
      </c>
    </row>
    <row r="14" spans="1:7" s="135" customFormat="1" ht="22.5" customHeight="1" x14ac:dyDescent="0.45">
      <c r="A14" s="417">
        <v>2</v>
      </c>
      <c r="B14" s="134">
        <v>592</v>
      </c>
      <c r="C14" s="178" t="s">
        <v>6</v>
      </c>
      <c r="D14" s="134" t="s">
        <v>5</v>
      </c>
      <c r="E14" s="419">
        <v>29.562000000000001</v>
      </c>
    </row>
    <row r="15" spans="1:7" s="135" customFormat="1" ht="22.5" customHeight="1" x14ac:dyDescent="0.45">
      <c r="A15" s="417">
        <v>3</v>
      </c>
      <c r="B15" s="134">
        <v>629</v>
      </c>
      <c r="C15" s="178" t="s">
        <v>7</v>
      </c>
      <c r="D15" s="134" t="s">
        <v>5</v>
      </c>
      <c r="E15" s="419">
        <v>29.704000000000001</v>
      </c>
    </row>
    <row r="16" spans="1:7" s="135" customFormat="1" ht="22.5" customHeight="1" x14ac:dyDescent="0.45">
      <c r="A16" s="536"/>
      <c r="B16" s="533"/>
      <c r="C16" s="534"/>
      <c r="D16" s="537" t="s">
        <v>107</v>
      </c>
      <c r="E16" s="538">
        <f>SUM(E13:E15)</f>
        <v>93.681000000000012</v>
      </c>
    </row>
    <row r="17" spans="1:6" s="135" customFormat="1" ht="22.5" customHeight="1" x14ac:dyDescent="0.45">
      <c r="A17" s="601" t="s">
        <v>3086</v>
      </c>
      <c r="B17" s="602"/>
      <c r="C17" s="602"/>
      <c r="D17" s="602"/>
      <c r="E17" s="603"/>
    </row>
    <row r="18" spans="1:6" s="535" customFormat="1" ht="22.5" customHeight="1" x14ac:dyDescent="0.45">
      <c r="A18" s="532">
        <v>1</v>
      </c>
      <c r="B18" s="533"/>
      <c r="C18" s="534" t="s">
        <v>3077</v>
      </c>
      <c r="D18" s="353" t="s">
        <v>321</v>
      </c>
      <c r="E18" s="420">
        <v>39.369999999999997</v>
      </c>
    </row>
    <row r="19" spans="1:6" s="135" customFormat="1" ht="22.5" customHeight="1" x14ac:dyDescent="0.45">
      <c r="A19" s="536"/>
      <c r="B19" s="533"/>
      <c r="C19" s="534"/>
      <c r="D19" s="537" t="s">
        <v>107</v>
      </c>
      <c r="E19" s="538">
        <f>E18</f>
        <v>39.369999999999997</v>
      </c>
    </row>
    <row r="20" spans="1:6" s="135" customFormat="1" ht="22.5" customHeight="1" x14ac:dyDescent="0.45">
      <c r="A20" s="601" t="s">
        <v>3087</v>
      </c>
      <c r="B20" s="602"/>
      <c r="C20" s="602"/>
      <c r="D20" s="602"/>
      <c r="E20" s="603"/>
    </row>
    <row r="21" spans="1:6" s="135" customFormat="1" ht="22.5" customHeight="1" x14ac:dyDescent="0.45">
      <c r="A21" s="532">
        <v>1</v>
      </c>
      <c r="B21" s="353"/>
      <c r="C21" s="534" t="s">
        <v>3078</v>
      </c>
      <c r="D21" s="353" t="s">
        <v>9</v>
      </c>
      <c r="E21" s="420">
        <f>'[1]Road statistics'!$D$20</f>
        <v>19.87</v>
      </c>
    </row>
    <row r="22" spans="1:6" s="135" customFormat="1" ht="22.5" customHeight="1" x14ac:dyDescent="0.45">
      <c r="A22" s="532">
        <f>A21+1</f>
        <v>2</v>
      </c>
      <c r="B22" s="353">
        <v>600</v>
      </c>
      <c r="C22" s="354" t="s">
        <v>8</v>
      </c>
      <c r="D22" s="353" t="s">
        <v>9</v>
      </c>
      <c r="E22" s="420">
        <v>29.925999999999998</v>
      </c>
    </row>
    <row r="23" spans="1:6" s="135" customFormat="1" ht="27" customHeight="1" x14ac:dyDescent="0.45">
      <c r="A23" s="532">
        <f t="shared" ref="A23:A24" si="1">A22+1</f>
        <v>3</v>
      </c>
      <c r="B23" s="353">
        <v>609</v>
      </c>
      <c r="C23" s="354" t="s">
        <v>10</v>
      </c>
      <c r="D23" s="353" t="s">
        <v>9</v>
      </c>
      <c r="E23" s="420">
        <v>23.295000000000002</v>
      </c>
      <c r="F23" s="373"/>
    </row>
    <row r="24" spans="1:6" s="135" customFormat="1" ht="22.5" customHeight="1" x14ac:dyDescent="0.45">
      <c r="A24" s="532">
        <f t="shared" si="1"/>
        <v>4</v>
      </c>
      <c r="B24" s="353">
        <v>611</v>
      </c>
      <c r="C24" s="354" t="s">
        <v>11</v>
      </c>
      <c r="D24" s="353" t="s">
        <v>9</v>
      </c>
      <c r="E24" s="420">
        <v>31.513000000000002</v>
      </c>
    </row>
    <row r="25" spans="1:6" s="135" customFormat="1" ht="22.5" customHeight="1" x14ac:dyDescent="0.45">
      <c r="A25" s="133"/>
      <c r="B25" s="136"/>
      <c r="C25" s="137"/>
      <c r="D25" s="416" t="s">
        <v>107</v>
      </c>
      <c r="E25" s="418">
        <f>SUM(E21:E24)</f>
        <v>104.60400000000001</v>
      </c>
    </row>
    <row r="26" spans="1:6" s="135" customFormat="1" ht="18.75" customHeight="1" x14ac:dyDescent="0.45">
      <c r="A26" s="604" t="s">
        <v>596</v>
      </c>
      <c r="B26" s="605"/>
      <c r="C26" s="605"/>
      <c r="D26" s="605"/>
      <c r="E26" s="606"/>
    </row>
    <row r="27" spans="1:6" s="135" customFormat="1" ht="22.5" customHeight="1" x14ac:dyDescent="0.45">
      <c r="A27" s="417">
        <v>1</v>
      </c>
      <c r="B27" s="134">
        <v>544</v>
      </c>
      <c r="C27" s="178" t="s">
        <v>13</v>
      </c>
      <c r="D27" s="134" t="s">
        <v>14</v>
      </c>
      <c r="E27" s="419">
        <v>2.581</v>
      </c>
    </row>
    <row r="28" spans="1:6" s="135" customFormat="1" ht="22.5" customHeight="1" x14ac:dyDescent="0.45">
      <c r="A28" s="417">
        <v>2</v>
      </c>
      <c r="B28" s="134">
        <v>545</v>
      </c>
      <c r="C28" s="178" t="s">
        <v>15</v>
      </c>
      <c r="D28" s="134" t="s">
        <v>14</v>
      </c>
      <c r="E28" s="419">
        <v>1.1359999999999999</v>
      </c>
    </row>
    <row r="29" spans="1:6" s="135" customFormat="1" ht="22.5" customHeight="1" x14ac:dyDescent="0.45">
      <c r="A29" s="417">
        <v>3</v>
      </c>
      <c r="B29" s="134">
        <v>546</v>
      </c>
      <c r="C29" s="178" t="s">
        <v>16</v>
      </c>
      <c r="D29" s="134" t="s">
        <v>14</v>
      </c>
      <c r="E29" s="419">
        <v>1.0329999999999999</v>
      </c>
    </row>
    <row r="30" spans="1:6" s="135" customFormat="1" ht="22.5" customHeight="1" x14ac:dyDescent="0.45">
      <c r="A30" s="417">
        <v>4</v>
      </c>
      <c r="B30" s="134">
        <v>547</v>
      </c>
      <c r="C30" s="178" t="s">
        <v>17</v>
      </c>
      <c r="D30" s="134" t="s">
        <v>14</v>
      </c>
      <c r="E30" s="419">
        <v>0.73699999999999999</v>
      </c>
    </row>
    <row r="31" spans="1:6" s="135" customFormat="1" ht="22.5" customHeight="1" x14ac:dyDescent="0.45">
      <c r="A31" s="417">
        <v>5</v>
      </c>
      <c r="B31" s="134">
        <v>549</v>
      </c>
      <c r="C31" s="178" t="s">
        <v>18</v>
      </c>
      <c r="D31" s="134" t="s">
        <v>14</v>
      </c>
      <c r="E31" s="419">
        <v>0.316</v>
      </c>
    </row>
    <row r="32" spans="1:6" s="135" customFormat="1" ht="22.5" customHeight="1" x14ac:dyDescent="0.45">
      <c r="A32" s="417">
        <v>6</v>
      </c>
      <c r="B32" s="134">
        <v>550</v>
      </c>
      <c r="C32" s="178" t="s">
        <v>19</v>
      </c>
      <c r="D32" s="134" t="s">
        <v>14</v>
      </c>
      <c r="E32" s="419">
        <v>0.58099999999999996</v>
      </c>
    </row>
    <row r="33" spans="1:5" s="135" customFormat="1" ht="22.5" customHeight="1" x14ac:dyDescent="0.45">
      <c r="A33" s="417">
        <v>7</v>
      </c>
      <c r="B33" s="134">
        <v>551</v>
      </c>
      <c r="C33" s="178" t="s">
        <v>20</v>
      </c>
      <c r="D33" s="134" t="s">
        <v>14</v>
      </c>
      <c r="E33" s="419">
        <v>0.67600000000000005</v>
      </c>
    </row>
    <row r="34" spans="1:5" s="135" customFormat="1" x14ac:dyDescent="0.45">
      <c r="A34" s="417">
        <v>8</v>
      </c>
      <c r="B34" s="134">
        <v>552</v>
      </c>
      <c r="C34" s="178" t="s">
        <v>21</v>
      </c>
      <c r="D34" s="134" t="s">
        <v>14</v>
      </c>
      <c r="E34" s="419">
        <v>0.46300000000000002</v>
      </c>
    </row>
    <row r="35" spans="1:5" s="135" customFormat="1" x14ac:dyDescent="0.45">
      <c r="A35" s="417">
        <v>9</v>
      </c>
      <c r="B35" s="134">
        <v>553</v>
      </c>
      <c r="C35" s="178" t="s">
        <v>22</v>
      </c>
      <c r="D35" s="134" t="s">
        <v>14</v>
      </c>
      <c r="E35" s="419">
        <v>0.13200000000000001</v>
      </c>
    </row>
    <row r="36" spans="1:5" s="135" customFormat="1" x14ac:dyDescent="0.45">
      <c r="A36" s="417">
        <v>10</v>
      </c>
      <c r="B36" s="134">
        <v>554</v>
      </c>
      <c r="C36" s="178" t="s">
        <v>23</v>
      </c>
      <c r="D36" s="134" t="s">
        <v>14</v>
      </c>
      <c r="E36" s="419">
        <v>5.8000000000000003E-2</v>
      </c>
    </row>
    <row r="37" spans="1:5" s="135" customFormat="1" x14ac:dyDescent="0.45">
      <c r="A37" s="417">
        <v>11</v>
      </c>
      <c r="B37" s="134">
        <v>555</v>
      </c>
      <c r="C37" s="178" t="s">
        <v>24</v>
      </c>
      <c r="D37" s="134" t="s">
        <v>14</v>
      </c>
      <c r="E37" s="419">
        <v>4.5999999999999999E-2</v>
      </c>
    </row>
    <row r="38" spans="1:5" s="135" customFormat="1" ht="31.5" x14ac:dyDescent="0.45">
      <c r="A38" s="417">
        <v>12</v>
      </c>
      <c r="B38" s="134">
        <v>556</v>
      </c>
      <c r="C38" s="178" t="s">
        <v>25</v>
      </c>
      <c r="D38" s="134" t="s">
        <v>14</v>
      </c>
      <c r="E38" s="419">
        <v>0.55500000000000005</v>
      </c>
    </row>
    <row r="39" spans="1:5" s="135" customFormat="1" ht="31.5" x14ac:dyDescent="0.45">
      <c r="A39" s="417">
        <v>13</v>
      </c>
      <c r="B39" s="134">
        <v>557</v>
      </c>
      <c r="C39" s="178" t="s">
        <v>26</v>
      </c>
      <c r="D39" s="134" t="s">
        <v>14</v>
      </c>
      <c r="E39" s="419">
        <v>0.28499999999999998</v>
      </c>
    </row>
    <row r="40" spans="1:5" s="135" customFormat="1" x14ac:dyDescent="0.45">
      <c r="A40" s="417">
        <v>14</v>
      </c>
      <c r="B40" s="134">
        <v>558</v>
      </c>
      <c r="C40" s="178" t="s">
        <v>27</v>
      </c>
      <c r="D40" s="134" t="s">
        <v>14</v>
      </c>
      <c r="E40" s="419">
        <v>0.25800000000000001</v>
      </c>
    </row>
    <row r="41" spans="1:5" s="135" customFormat="1" x14ac:dyDescent="0.45">
      <c r="A41" s="417">
        <v>15</v>
      </c>
      <c r="B41" s="134">
        <v>559</v>
      </c>
      <c r="C41" s="178" t="s">
        <v>28</v>
      </c>
      <c r="D41" s="134" t="s">
        <v>14</v>
      </c>
      <c r="E41" s="419">
        <v>0.124</v>
      </c>
    </row>
    <row r="42" spans="1:5" s="135" customFormat="1" x14ac:dyDescent="0.45">
      <c r="A42" s="417">
        <v>16</v>
      </c>
      <c r="B42" s="134">
        <v>560</v>
      </c>
      <c r="C42" s="178" t="s">
        <v>29</v>
      </c>
      <c r="D42" s="134" t="s">
        <v>14</v>
      </c>
      <c r="E42" s="419">
        <v>0.52900000000000003</v>
      </c>
    </row>
    <row r="43" spans="1:5" s="135" customFormat="1" x14ac:dyDescent="0.45">
      <c r="A43" s="417">
        <v>17</v>
      </c>
      <c r="B43" s="134">
        <v>562</v>
      </c>
      <c r="C43" s="178" t="s">
        <v>30</v>
      </c>
      <c r="D43" s="134" t="s">
        <v>14</v>
      </c>
      <c r="E43" s="419">
        <v>0.24099999999999999</v>
      </c>
    </row>
    <row r="44" spans="1:5" s="135" customFormat="1" x14ac:dyDescent="0.45">
      <c r="A44" s="417">
        <v>18</v>
      </c>
      <c r="B44" s="134">
        <v>563</v>
      </c>
      <c r="C44" s="178" t="s">
        <v>31</v>
      </c>
      <c r="D44" s="134" t="s">
        <v>14</v>
      </c>
      <c r="E44" s="419">
        <v>0.68700000000000006</v>
      </c>
    </row>
    <row r="45" spans="1:5" s="135" customFormat="1" ht="31.5" x14ac:dyDescent="0.45">
      <c r="A45" s="417">
        <v>19</v>
      </c>
      <c r="B45" s="134">
        <v>564</v>
      </c>
      <c r="C45" s="178" t="s">
        <v>32</v>
      </c>
      <c r="D45" s="134" t="s">
        <v>14</v>
      </c>
      <c r="E45" s="419">
        <v>1.6539999999999999</v>
      </c>
    </row>
    <row r="46" spans="1:5" s="135" customFormat="1" x14ac:dyDescent="0.45">
      <c r="A46" s="417">
        <v>20</v>
      </c>
      <c r="B46" s="134">
        <v>567</v>
      </c>
      <c r="C46" s="178" t="s">
        <v>33</v>
      </c>
      <c r="D46" s="134" t="s">
        <v>14</v>
      </c>
      <c r="E46" s="419">
        <v>0.20200000000000001</v>
      </c>
    </row>
    <row r="47" spans="1:5" s="135" customFormat="1" x14ac:dyDescent="0.45">
      <c r="A47" s="417">
        <v>21</v>
      </c>
      <c r="B47" s="134">
        <v>568</v>
      </c>
      <c r="C47" s="178" t="s">
        <v>34</v>
      </c>
      <c r="D47" s="134" t="s">
        <v>14</v>
      </c>
      <c r="E47" s="419">
        <v>0.55600000000000005</v>
      </c>
    </row>
    <row r="48" spans="1:5" s="135" customFormat="1" x14ac:dyDescent="0.45">
      <c r="A48" s="417">
        <v>22</v>
      </c>
      <c r="B48" s="134">
        <v>569</v>
      </c>
      <c r="C48" s="178" t="s">
        <v>35</v>
      </c>
      <c r="D48" s="134" t="s">
        <v>14</v>
      </c>
      <c r="E48" s="419">
        <v>0.36299999999999999</v>
      </c>
    </row>
    <row r="49" spans="1:5" s="135" customFormat="1" ht="31.5" x14ac:dyDescent="0.45">
      <c r="A49" s="417">
        <v>23</v>
      </c>
      <c r="B49" s="134">
        <v>570</v>
      </c>
      <c r="C49" s="178" t="s">
        <v>36</v>
      </c>
      <c r="D49" s="134" t="s">
        <v>14</v>
      </c>
      <c r="E49" s="419">
        <v>0.40200000000000002</v>
      </c>
    </row>
    <row r="50" spans="1:5" s="135" customFormat="1" x14ac:dyDescent="0.45">
      <c r="A50" s="417">
        <v>24</v>
      </c>
      <c r="B50" s="134">
        <v>571</v>
      </c>
      <c r="C50" s="178" t="s">
        <v>37</v>
      </c>
      <c r="D50" s="134" t="s">
        <v>14</v>
      </c>
      <c r="E50" s="419">
        <v>0.23200000000000001</v>
      </c>
    </row>
    <row r="51" spans="1:5" s="135" customFormat="1" x14ac:dyDescent="0.45">
      <c r="A51" s="417">
        <v>25</v>
      </c>
      <c r="B51" s="134">
        <v>572</v>
      </c>
      <c r="C51" s="178" t="s">
        <v>38</v>
      </c>
      <c r="D51" s="134" t="s">
        <v>14</v>
      </c>
      <c r="E51" s="419">
        <v>0.13200000000000001</v>
      </c>
    </row>
    <row r="52" spans="1:5" s="135" customFormat="1" ht="31.5" x14ac:dyDescent="0.45">
      <c r="A52" s="417">
        <v>26</v>
      </c>
      <c r="B52" s="134">
        <v>573</v>
      </c>
      <c r="C52" s="178" t="s">
        <v>39</v>
      </c>
      <c r="D52" s="134" t="s">
        <v>14</v>
      </c>
      <c r="E52" s="419">
        <v>0.16900000000000001</v>
      </c>
    </row>
    <row r="53" spans="1:5" s="135" customFormat="1" x14ac:dyDescent="0.45">
      <c r="A53" s="417">
        <v>27</v>
      </c>
      <c r="B53" s="134">
        <v>574</v>
      </c>
      <c r="C53" s="178" t="s">
        <v>40</v>
      </c>
      <c r="D53" s="134" t="s">
        <v>14</v>
      </c>
      <c r="E53" s="419">
        <v>0.26600000000000001</v>
      </c>
    </row>
    <row r="54" spans="1:5" s="135" customFormat="1" x14ac:dyDescent="0.45">
      <c r="A54" s="417">
        <v>28</v>
      </c>
      <c r="B54" s="134">
        <v>576</v>
      </c>
      <c r="C54" s="178" t="s">
        <v>41</v>
      </c>
      <c r="D54" s="134" t="s">
        <v>14</v>
      </c>
      <c r="E54" s="419">
        <v>3.0659999999999998</v>
      </c>
    </row>
    <row r="55" spans="1:5" s="135" customFormat="1" x14ac:dyDescent="0.45">
      <c r="A55" s="417">
        <v>29</v>
      </c>
      <c r="B55" s="134">
        <v>577</v>
      </c>
      <c r="C55" s="178" t="s">
        <v>42</v>
      </c>
      <c r="D55" s="134" t="s">
        <v>14</v>
      </c>
      <c r="E55" s="419">
        <v>0.17299999999999999</v>
      </c>
    </row>
    <row r="56" spans="1:5" s="135" customFormat="1" x14ac:dyDescent="0.45">
      <c r="A56" s="417">
        <v>30</v>
      </c>
      <c r="B56" s="134">
        <v>578</v>
      </c>
      <c r="C56" s="178" t="s">
        <v>43</v>
      </c>
      <c r="D56" s="134" t="s">
        <v>14</v>
      </c>
      <c r="E56" s="419">
        <v>0.32600000000000001</v>
      </c>
    </row>
    <row r="57" spans="1:5" s="135" customFormat="1" x14ac:dyDescent="0.45">
      <c r="A57" s="417">
        <v>31</v>
      </c>
      <c r="B57" s="134">
        <v>579</v>
      </c>
      <c r="C57" s="178" t="s">
        <v>44</v>
      </c>
      <c r="D57" s="134" t="s">
        <v>14</v>
      </c>
      <c r="E57" s="419">
        <v>0.221</v>
      </c>
    </row>
    <row r="58" spans="1:5" s="135" customFormat="1" x14ac:dyDescent="0.45">
      <c r="A58" s="417">
        <v>32</v>
      </c>
      <c r="B58" s="134">
        <v>580</v>
      </c>
      <c r="C58" s="178" t="s">
        <v>45</v>
      </c>
      <c r="D58" s="134" t="s">
        <v>14</v>
      </c>
      <c r="E58" s="419">
        <v>0.51300000000000001</v>
      </c>
    </row>
    <row r="59" spans="1:5" s="135" customFormat="1" x14ac:dyDescent="0.45">
      <c r="A59" s="417">
        <v>33</v>
      </c>
      <c r="B59" s="134">
        <v>581</v>
      </c>
      <c r="C59" s="178" t="s">
        <v>46</v>
      </c>
      <c r="D59" s="134" t="s">
        <v>14</v>
      </c>
      <c r="E59" s="419">
        <v>0.83499999999999996</v>
      </c>
    </row>
    <row r="60" spans="1:5" s="135" customFormat="1" x14ac:dyDescent="0.45">
      <c r="A60" s="417">
        <v>34</v>
      </c>
      <c r="B60" s="134">
        <v>582</v>
      </c>
      <c r="C60" s="178" t="s">
        <v>47</v>
      </c>
      <c r="D60" s="134" t="s">
        <v>14</v>
      </c>
      <c r="E60" s="419">
        <v>0.63200000000000001</v>
      </c>
    </row>
    <row r="61" spans="1:5" s="135" customFormat="1" x14ac:dyDescent="0.45">
      <c r="A61" s="417">
        <v>35</v>
      </c>
      <c r="B61" s="134">
        <v>583</v>
      </c>
      <c r="C61" s="178" t="s">
        <v>48</v>
      </c>
      <c r="D61" s="134" t="s">
        <v>14</v>
      </c>
      <c r="E61" s="419">
        <v>0.36899999999999999</v>
      </c>
    </row>
    <row r="62" spans="1:5" s="135" customFormat="1" x14ac:dyDescent="0.45">
      <c r="A62" s="417">
        <v>36</v>
      </c>
      <c r="B62" s="134">
        <v>584</v>
      </c>
      <c r="C62" s="178" t="s">
        <v>49</v>
      </c>
      <c r="D62" s="134" t="s">
        <v>14</v>
      </c>
      <c r="E62" s="419">
        <v>0.47699999999999998</v>
      </c>
    </row>
    <row r="63" spans="1:5" s="135" customFormat="1" x14ac:dyDescent="0.45">
      <c r="A63" s="417">
        <v>37</v>
      </c>
      <c r="B63" s="134">
        <v>585</v>
      </c>
      <c r="C63" s="178" t="s">
        <v>50</v>
      </c>
      <c r="D63" s="134" t="s">
        <v>14</v>
      </c>
      <c r="E63" s="419">
        <v>0.25800000000000001</v>
      </c>
    </row>
    <row r="64" spans="1:5" s="135" customFormat="1" ht="31.5" x14ac:dyDescent="0.45">
      <c r="A64" s="417">
        <v>38</v>
      </c>
      <c r="B64" s="134">
        <v>587</v>
      </c>
      <c r="C64" s="178" t="s">
        <v>51</v>
      </c>
      <c r="D64" s="134" t="s">
        <v>14</v>
      </c>
      <c r="E64" s="419">
        <v>4.3440000000000003</v>
      </c>
    </row>
    <row r="65" spans="1:5" s="135" customFormat="1" x14ac:dyDescent="0.45">
      <c r="A65" s="417">
        <v>39</v>
      </c>
      <c r="B65" s="134">
        <v>588</v>
      </c>
      <c r="C65" s="178" t="s">
        <v>52</v>
      </c>
      <c r="D65" s="134" t="s">
        <v>14</v>
      </c>
      <c r="E65" s="419">
        <v>1.4419999999999999</v>
      </c>
    </row>
    <row r="66" spans="1:5" s="135" customFormat="1" x14ac:dyDescent="0.45">
      <c r="A66" s="417">
        <v>40</v>
      </c>
      <c r="B66" s="134">
        <v>589</v>
      </c>
      <c r="C66" s="178" t="s">
        <v>53</v>
      </c>
      <c r="D66" s="134" t="s">
        <v>14</v>
      </c>
      <c r="E66" s="419">
        <v>0.76100000000000001</v>
      </c>
    </row>
    <row r="67" spans="1:5" s="135" customFormat="1" x14ac:dyDescent="0.45">
      <c r="A67" s="417">
        <v>41</v>
      </c>
      <c r="B67" s="134">
        <v>591</v>
      </c>
      <c r="C67" s="178" t="s">
        <v>54</v>
      </c>
      <c r="D67" s="134" t="s">
        <v>14</v>
      </c>
      <c r="E67" s="419">
        <v>0.63900000000000001</v>
      </c>
    </row>
    <row r="68" spans="1:5" s="135" customFormat="1" x14ac:dyDescent="0.45">
      <c r="A68" s="417">
        <v>42</v>
      </c>
      <c r="B68" s="134">
        <v>593</v>
      </c>
      <c r="C68" s="178" t="s">
        <v>55</v>
      </c>
      <c r="D68" s="134" t="s">
        <v>14</v>
      </c>
      <c r="E68" s="419">
        <v>0.16600000000000001</v>
      </c>
    </row>
    <row r="69" spans="1:5" s="135" customFormat="1" x14ac:dyDescent="0.45">
      <c r="A69" s="417">
        <v>43</v>
      </c>
      <c r="B69" s="134">
        <v>594</v>
      </c>
      <c r="C69" s="178" t="s">
        <v>56</v>
      </c>
      <c r="D69" s="134" t="s">
        <v>14</v>
      </c>
      <c r="E69" s="419">
        <v>2.339</v>
      </c>
    </row>
    <row r="70" spans="1:5" s="135" customFormat="1" ht="31.5" x14ac:dyDescent="0.45">
      <c r="A70" s="417">
        <v>44</v>
      </c>
      <c r="B70" s="134">
        <v>595</v>
      </c>
      <c r="C70" s="178" t="s">
        <v>57</v>
      </c>
      <c r="D70" s="134" t="s">
        <v>14</v>
      </c>
      <c r="E70" s="419">
        <v>1.02</v>
      </c>
    </row>
    <row r="71" spans="1:5" s="135" customFormat="1" ht="31.5" x14ac:dyDescent="0.45">
      <c r="A71" s="417">
        <v>45</v>
      </c>
      <c r="B71" s="134">
        <v>596</v>
      </c>
      <c r="C71" s="178" t="s">
        <v>58</v>
      </c>
      <c r="D71" s="134" t="s">
        <v>14</v>
      </c>
      <c r="E71" s="419">
        <v>0.63100000000000001</v>
      </c>
    </row>
    <row r="72" spans="1:5" s="135" customFormat="1" x14ac:dyDescent="0.45">
      <c r="A72" s="417">
        <v>46</v>
      </c>
      <c r="B72" s="134">
        <v>599</v>
      </c>
      <c r="C72" s="178" t="s">
        <v>59</v>
      </c>
      <c r="D72" s="134" t="s">
        <v>14</v>
      </c>
      <c r="E72" s="419">
        <v>1.425</v>
      </c>
    </row>
    <row r="73" spans="1:5" s="135" customFormat="1" x14ac:dyDescent="0.45">
      <c r="A73" s="417">
        <v>47</v>
      </c>
      <c r="B73" s="134">
        <v>601</v>
      </c>
      <c r="C73" s="178" t="s">
        <v>60</v>
      </c>
      <c r="D73" s="134" t="s">
        <v>14</v>
      </c>
      <c r="E73" s="419">
        <v>0.14399999999999999</v>
      </c>
    </row>
    <row r="74" spans="1:5" s="135" customFormat="1" x14ac:dyDescent="0.45">
      <c r="A74" s="417">
        <v>48</v>
      </c>
      <c r="B74" s="134">
        <v>602</v>
      </c>
      <c r="C74" s="178" t="s">
        <v>61</v>
      </c>
      <c r="D74" s="134" t="s">
        <v>14</v>
      </c>
      <c r="E74" s="419">
        <v>0.71799999999999997</v>
      </c>
    </row>
    <row r="75" spans="1:5" s="135" customFormat="1" x14ac:dyDescent="0.45">
      <c r="A75" s="417">
        <v>49</v>
      </c>
      <c r="B75" s="134">
        <v>603</v>
      </c>
      <c r="C75" s="178" t="s">
        <v>62</v>
      </c>
      <c r="D75" s="134" t="s">
        <v>14</v>
      </c>
      <c r="E75" s="419">
        <v>0.72699999999999998</v>
      </c>
    </row>
    <row r="76" spans="1:5" s="135" customFormat="1" x14ac:dyDescent="0.45">
      <c r="A76" s="417">
        <v>50</v>
      </c>
      <c r="B76" s="134">
        <v>604</v>
      </c>
      <c r="C76" s="178" t="s">
        <v>63</v>
      </c>
      <c r="D76" s="134" t="s">
        <v>14</v>
      </c>
      <c r="E76" s="419">
        <v>0.33200000000000002</v>
      </c>
    </row>
    <row r="77" spans="1:5" s="135" customFormat="1" x14ac:dyDescent="0.45">
      <c r="A77" s="417">
        <v>51</v>
      </c>
      <c r="B77" s="134">
        <v>605</v>
      </c>
      <c r="C77" s="178" t="s">
        <v>64</v>
      </c>
      <c r="D77" s="134" t="s">
        <v>14</v>
      </c>
      <c r="E77" s="419">
        <v>7.8E-2</v>
      </c>
    </row>
    <row r="78" spans="1:5" s="135" customFormat="1" x14ac:dyDescent="0.45">
      <c r="A78" s="417">
        <v>52</v>
      </c>
      <c r="B78" s="134">
        <v>607</v>
      </c>
      <c r="C78" s="178" t="s">
        <v>65</v>
      </c>
      <c r="D78" s="134" t="s">
        <v>14</v>
      </c>
      <c r="E78" s="419">
        <v>0.98699999999999999</v>
      </c>
    </row>
    <row r="79" spans="1:5" s="135" customFormat="1" x14ac:dyDescent="0.45">
      <c r="A79" s="417">
        <v>53</v>
      </c>
      <c r="B79" s="134">
        <v>613</v>
      </c>
      <c r="C79" s="178" t="s">
        <v>66</v>
      </c>
      <c r="D79" s="134" t="s">
        <v>14</v>
      </c>
      <c r="E79" s="419">
        <v>0.996</v>
      </c>
    </row>
    <row r="80" spans="1:5" s="135" customFormat="1" x14ac:dyDescent="0.45">
      <c r="A80" s="417">
        <v>54</v>
      </c>
      <c r="B80" s="134">
        <v>614</v>
      </c>
      <c r="C80" s="178" t="s">
        <v>67</v>
      </c>
      <c r="D80" s="134" t="s">
        <v>14</v>
      </c>
      <c r="E80" s="419">
        <v>0.10100000000000001</v>
      </c>
    </row>
    <row r="81" spans="1:5" s="135" customFormat="1" x14ac:dyDescent="0.45">
      <c r="A81" s="417">
        <v>55</v>
      </c>
      <c r="B81" s="134">
        <v>615</v>
      </c>
      <c r="C81" s="178" t="s">
        <v>68</v>
      </c>
      <c r="D81" s="134" t="s">
        <v>14</v>
      </c>
      <c r="E81" s="419">
        <v>0.14000000000000001</v>
      </c>
    </row>
    <row r="82" spans="1:5" s="135" customFormat="1" x14ac:dyDescent="0.45">
      <c r="A82" s="417">
        <v>56</v>
      </c>
      <c r="B82" s="134">
        <v>616</v>
      </c>
      <c r="C82" s="178" t="s">
        <v>69</v>
      </c>
      <c r="D82" s="134" t="s">
        <v>14</v>
      </c>
      <c r="E82" s="419">
        <v>1.2989999999999999</v>
      </c>
    </row>
    <row r="83" spans="1:5" s="135" customFormat="1" x14ac:dyDescent="0.45">
      <c r="A83" s="417">
        <v>57</v>
      </c>
      <c r="B83" s="134">
        <v>617</v>
      </c>
      <c r="C83" s="178" t="s">
        <v>70</v>
      </c>
      <c r="D83" s="134" t="s">
        <v>14</v>
      </c>
      <c r="E83" s="419">
        <v>0.73499999999999999</v>
      </c>
    </row>
    <row r="84" spans="1:5" s="135" customFormat="1" x14ac:dyDescent="0.45">
      <c r="A84" s="417">
        <v>58</v>
      </c>
      <c r="B84" s="134">
        <v>618</v>
      </c>
      <c r="C84" s="178" t="s">
        <v>71</v>
      </c>
      <c r="D84" s="134" t="s">
        <v>14</v>
      </c>
      <c r="E84" s="419">
        <v>0.16600000000000001</v>
      </c>
    </row>
    <row r="85" spans="1:5" s="135" customFormat="1" x14ac:dyDescent="0.45">
      <c r="A85" s="417">
        <v>59</v>
      </c>
      <c r="B85" s="134">
        <v>619</v>
      </c>
      <c r="C85" s="178" t="s">
        <v>72</v>
      </c>
      <c r="D85" s="134" t="s">
        <v>14</v>
      </c>
      <c r="E85" s="419">
        <v>0.71399999999999997</v>
      </c>
    </row>
    <row r="86" spans="1:5" s="135" customFormat="1" x14ac:dyDescent="0.45">
      <c r="A86" s="417">
        <v>60</v>
      </c>
      <c r="B86" s="134">
        <v>620</v>
      </c>
      <c r="C86" s="178" t="s">
        <v>73</v>
      </c>
      <c r="D86" s="134" t="s">
        <v>14</v>
      </c>
      <c r="E86" s="419">
        <v>0.10199999999999999</v>
      </c>
    </row>
    <row r="87" spans="1:5" s="135" customFormat="1" x14ac:dyDescent="0.45">
      <c r="A87" s="417">
        <v>61</v>
      </c>
      <c r="B87" s="134">
        <v>621</v>
      </c>
      <c r="C87" s="178" t="s">
        <v>74</v>
      </c>
      <c r="D87" s="134" t="s">
        <v>14</v>
      </c>
      <c r="E87" s="419">
        <v>0.76900000000000002</v>
      </c>
    </row>
    <row r="88" spans="1:5" s="135" customFormat="1" x14ac:dyDescent="0.45">
      <c r="A88" s="417">
        <v>62</v>
      </c>
      <c r="B88" s="134">
        <v>622</v>
      </c>
      <c r="C88" s="178" t="s">
        <v>75</v>
      </c>
      <c r="D88" s="134" t="s">
        <v>14</v>
      </c>
      <c r="E88" s="419">
        <v>0.40500000000000003</v>
      </c>
    </row>
    <row r="89" spans="1:5" s="135" customFormat="1" x14ac:dyDescent="0.45">
      <c r="A89" s="417">
        <v>63</v>
      </c>
      <c r="B89" s="134">
        <v>623</v>
      </c>
      <c r="C89" s="178" t="s">
        <v>76</v>
      </c>
      <c r="D89" s="134" t="s">
        <v>14</v>
      </c>
      <c r="E89" s="419">
        <v>0.18</v>
      </c>
    </row>
    <row r="90" spans="1:5" s="135" customFormat="1" x14ac:dyDescent="0.45">
      <c r="A90" s="417">
        <v>64</v>
      </c>
      <c r="B90" s="134">
        <v>624</v>
      </c>
      <c r="C90" s="178" t="s">
        <v>77</v>
      </c>
      <c r="D90" s="134" t="s">
        <v>14</v>
      </c>
      <c r="E90" s="419">
        <v>4.7E-2</v>
      </c>
    </row>
    <row r="91" spans="1:5" s="135" customFormat="1" x14ac:dyDescent="0.45">
      <c r="A91" s="417">
        <v>65</v>
      </c>
      <c r="B91" s="134">
        <v>625</v>
      </c>
      <c r="C91" s="178" t="s">
        <v>78</v>
      </c>
      <c r="D91" s="134" t="s">
        <v>14</v>
      </c>
      <c r="E91" s="419">
        <v>0.215</v>
      </c>
    </row>
    <row r="92" spans="1:5" s="135" customFormat="1" x14ac:dyDescent="0.45">
      <c r="A92" s="417">
        <v>66</v>
      </c>
      <c r="B92" s="134">
        <v>626</v>
      </c>
      <c r="C92" s="178" t="s">
        <v>79</v>
      </c>
      <c r="D92" s="134" t="s">
        <v>14</v>
      </c>
      <c r="E92" s="419">
        <v>0.35399999999999998</v>
      </c>
    </row>
    <row r="93" spans="1:5" s="135" customFormat="1" x14ac:dyDescent="0.45">
      <c r="A93" s="417">
        <v>67</v>
      </c>
      <c r="B93" s="134">
        <v>627</v>
      </c>
      <c r="C93" s="178" t="s">
        <v>80</v>
      </c>
      <c r="D93" s="134" t="s">
        <v>14</v>
      </c>
      <c r="E93" s="419">
        <v>4.4999999999999998E-2</v>
      </c>
    </row>
    <row r="94" spans="1:5" s="135" customFormat="1" x14ac:dyDescent="0.45">
      <c r="A94" s="417">
        <v>68</v>
      </c>
      <c r="B94" s="134">
        <v>628</v>
      </c>
      <c r="C94" s="178" t="s">
        <v>81</v>
      </c>
      <c r="D94" s="134" t="s">
        <v>14</v>
      </c>
      <c r="E94" s="419">
        <v>9.4E-2</v>
      </c>
    </row>
    <row r="95" spans="1:5" s="135" customFormat="1" x14ac:dyDescent="0.45">
      <c r="A95" s="133"/>
      <c r="B95" s="136"/>
      <c r="C95" s="181" t="s">
        <v>12</v>
      </c>
      <c r="D95" s="134"/>
      <c r="E95" s="418">
        <f>SUM(E27:E94)</f>
        <v>43.398999999999994</v>
      </c>
    </row>
    <row r="96" spans="1:5" s="135" customFormat="1" x14ac:dyDescent="0.45">
      <c r="A96" s="604" t="s">
        <v>3088</v>
      </c>
      <c r="B96" s="605"/>
      <c r="C96" s="605"/>
      <c r="D96" s="605"/>
      <c r="E96" s="606"/>
    </row>
    <row r="97" spans="1:5" s="135" customFormat="1" ht="31.5" x14ac:dyDescent="0.45">
      <c r="A97" s="417">
        <v>1</v>
      </c>
      <c r="B97" s="134">
        <v>548</v>
      </c>
      <c r="C97" s="178" t="s">
        <v>82</v>
      </c>
      <c r="D97" s="134" t="s">
        <v>83</v>
      </c>
      <c r="E97" s="419">
        <v>1.9670000000000001</v>
      </c>
    </row>
    <row r="98" spans="1:5" s="135" customFormat="1" x14ac:dyDescent="0.45">
      <c r="A98" s="417">
        <v>2</v>
      </c>
      <c r="B98" s="134">
        <v>561</v>
      </c>
      <c r="C98" s="178" t="s">
        <v>84</v>
      </c>
      <c r="D98" s="134" t="s">
        <v>83</v>
      </c>
      <c r="E98" s="419">
        <v>2.02</v>
      </c>
    </row>
    <row r="99" spans="1:5" s="135" customFormat="1" x14ac:dyDescent="0.45">
      <c r="A99" s="417">
        <v>3</v>
      </c>
      <c r="B99" s="134">
        <v>565</v>
      </c>
      <c r="C99" s="178" t="s">
        <v>85</v>
      </c>
      <c r="D99" s="134" t="s">
        <v>83</v>
      </c>
      <c r="E99" s="419">
        <v>6.3070000000000004</v>
      </c>
    </row>
    <row r="100" spans="1:5" s="135" customFormat="1" x14ac:dyDescent="0.45">
      <c r="A100" s="417">
        <v>4</v>
      </c>
      <c r="B100" s="134">
        <v>566</v>
      </c>
      <c r="C100" s="178" t="s">
        <v>86</v>
      </c>
      <c r="D100" s="134" t="s">
        <v>83</v>
      </c>
      <c r="E100" s="419">
        <v>3.4780000000000002</v>
      </c>
    </row>
    <row r="101" spans="1:5" s="135" customFormat="1" x14ac:dyDescent="0.45">
      <c r="A101" s="417">
        <v>5</v>
      </c>
      <c r="B101" s="134">
        <v>575</v>
      </c>
      <c r="C101" s="178" t="s">
        <v>87</v>
      </c>
      <c r="D101" s="134" t="s">
        <v>83</v>
      </c>
      <c r="E101" s="419">
        <v>2.1840000000000002</v>
      </c>
    </row>
    <row r="102" spans="1:5" s="177" customFormat="1" x14ac:dyDescent="0.45">
      <c r="A102" s="417">
        <v>6</v>
      </c>
      <c r="B102" s="353">
        <v>590</v>
      </c>
      <c r="C102" s="354" t="s">
        <v>3075</v>
      </c>
      <c r="D102" s="353" t="s">
        <v>83</v>
      </c>
      <c r="E102" s="420">
        <f>22.9-13.6</f>
        <v>9.2999999999999989</v>
      </c>
    </row>
    <row r="103" spans="1:5" s="135" customFormat="1" x14ac:dyDescent="0.45">
      <c r="A103" s="417">
        <v>7</v>
      </c>
      <c r="B103" s="134">
        <v>598</v>
      </c>
      <c r="C103" s="178" t="s">
        <v>89</v>
      </c>
      <c r="D103" s="134" t="s">
        <v>83</v>
      </c>
      <c r="E103" s="419">
        <v>5.4249999999999998</v>
      </c>
    </row>
    <row r="104" spans="1:5" s="135" customFormat="1" x14ac:dyDescent="0.45">
      <c r="A104" s="417">
        <v>8</v>
      </c>
      <c r="B104" s="134">
        <v>606</v>
      </c>
      <c r="C104" s="178" t="s">
        <v>90</v>
      </c>
      <c r="D104" s="134" t="s">
        <v>83</v>
      </c>
      <c r="E104" s="419">
        <v>2.71</v>
      </c>
    </row>
    <row r="105" spans="1:5" s="135" customFormat="1" x14ac:dyDescent="0.45">
      <c r="A105" s="417">
        <v>9</v>
      </c>
      <c r="B105" s="134">
        <v>610</v>
      </c>
      <c r="C105" s="178" t="s">
        <v>91</v>
      </c>
      <c r="D105" s="134" t="s">
        <v>83</v>
      </c>
      <c r="E105" s="419">
        <v>30.884</v>
      </c>
    </row>
    <row r="106" spans="1:5" s="135" customFormat="1" x14ac:dyDescent="0.45">
      <c r="A106" s="417">
        <v>10</v>
      </c>
      <c r="B106" s="134">
        <v>612</v>
      </c>
      <c r="C106" s="178" t="s">
        <v>92</v>
      </c>
      <c r="D106" s="134" t="s">
        <v>83</v>
      </c>
      <c r="E106" s="419">
        <v>13.669</v>
      </c>
    </row>
    <row r="107" spans="1:5" s="135" customFormat="1" x14ac:dyDescent="0.25">
      <c r="A107" s="417">
        <v>11</v>
      </c>
      <c r="B107" s="134">
        <v>630</v>
      </c>
      <c r="C107" s="178" t="s">
        <v>93</v>
      </c>
      <c r="D107" s="134" t="s">
        <v>83</v>
      </c>
      <c r="E107" s="419">
        <v>0.84899999999999998</v>
      </c>
    </row>
    <row r="108" spans="1:5" s="135" customFormat="1" ht="31.5" x14ac:dyDescent="0.25">
      <c r="A108" s="417">
        <v>12</v>
      </c>
      <c r="B108" s="134">
        <v>631</v>
      </c>
      <c r="C108" s="178" t="s">
        <v>94</v>
      </c>
      <c r="D108" s="134" t="s">
        <v>83</v>
      </c>
      <c r="E108" s="419">
        <v>1.5640000000000001</v>
      </c>
    </row>
    <row r="109" spans="1:5" s="135" customFormat="1" x14ac:dyDescent="0.25">
      <c r="A109" s="417">
        <v>13</v>
      </c>
      <c r="B109" s="134">
        <v>632</v>
      </c>
      <c r="C109" s="178" t="s">
        <v>95</v>
      </c>
      <c r="D109" s="134" t="s">
        <v>83</v>
      </c>
      <c r="E109" s="419">
        <v>5.6529999999999996</v>
      </c>
    </row>
    <row r="110" spans="1:5" s="135" customFormat="1" x14ac:dyDescent="0.25">
      <c r="A110" s="417">
        <v>14</v>
      </c>
      <c r="B110" s="417">
        <v>2996</v>
      </c>
      <c r="C110" s="178" t="s">
        <v>97</v>
      </c>
      <c r="D110" s="134" t="s">
        <v>83</v>
      </c>
      <c r="E110" s="419">
        <v>8.23</v>
      </c>
    </row>
    <row r="111" spans="1:5" s="135" customFormat="1" ht="22.5" customHeight="1" x14ac:dyDescent="0.25">
      <c r="A111" s="133"/>
      <c r="B111" s="136"/>
      <c r="C111" s="596" t="s">
        <v>12</v>
      </c>
      <c r="D111" s="596"/>
      <c r="E111" s="418">
        <f>SUM(E97:E110)</f>
        <v>94.240000000000009</v>
      </c>
    </row>
    <row r="112" spans="1:5" s="135" customFormat="1" ht="22.5" customHeight="1" x14ac:dyDescent="0.25">
      <c r="A112" s="133"/>
      <c r="B112" s="136"/>
      <c r="C112" s="597" t="s">
        <v>1073</v>
      </c>
      <c r="D112" s="597"/>
      <c r="E112" s="418">
        <f>E111+E95+E25+E16+E19</f>
        <v>375.29400000000004</v>
      </c>
    </row>
    <row r="113" spans="1:8" x14ac:dyDescent="0.25">
      <c r="A113" s="179"/>
      <c r="B113" s="180"/>
      <c r="C113" s="355"/>
      <c r="D113" s="356"/>
      <c r="E113" s="421"/>
    </row>
    <row r="114" spans="1:8" x14ac:dyDescent="0.25">
      <c r="A114" s="594" t="s">
        <v>3046</v>
      </c>
      <c r="B114" s="594"/>
      <c r="C114" s="594"/>
      <c r="D114" s="356"/>
      <c r="E114" s="421"/>
    </row>
    <row r="115" spans="1:8" s="531" customFormat="1" x14ac:dyDescent="0.25">
      <c r="A115" s="107">
        <v>1</v>
      </c>
      <c r="B115" s="107">
        <v>590</v>
      </c>
      <c r="C115" s="528" t="s">
        <v>3048</v>
      </c>
      <c r="D115" s="529"/>
      <c r="E115" s="530">
        <v>13.6</v>
      </c>
    </row>
    <row r="116" spans="1:8" s="135" customFormat="1" ht="22.5" customHeight="1" x14ac:dyDescent="0.25">
      <c r="A116" s="417">
        <v>2</v>
      </c>
      <c r="B116" s="134">
        <v>633</v>
      </c>
      <c r="C116" s="178" t="s">
        <v>96</v>
      </c>
      <c r="D116" s="134" t="s">
        <v>83</v>
      </c>
      <c r="E116" s="419">
        <v>9.968</v>
      </c>
    </row>
    <row r="117" spans="1:8" s="135" customFormat="1" ht="22.5" customHeight="1" x14ac:dyDescent="0.25">
      <c r="A117" s="417">
        <v>3</v>
      </c>
      <c r="B117" s="134"/>
      <c r="C117" s="178" t="s">
        <v>3047</v>
      </c>
      <c r="D117" s="134"/>
      <c r="E117" s="419">
        <v>9.5500000000000007</v>
      </c>
    </row>
    <row r="118" spans="1:8" s="135" customFormat="1" ht="22.5" customHeight="1" x14ac:dyDescent="0.25">
      <c r="A118" s="417">
        <v>4</v>
      </c>
      <c r="B118" s="134"/>
      <c r="C118" s="178" t="s">
        <v>3049</v>
      </c>
      <c r="D118" s="134"/>
      <c r="E118" s="419">
        <v>6.25</v>
      </c>
    </row>
    <row r="119" spans="1:8" s="135" customFormat="1" ht="22.5" customHeight="1" x14ac:dyDescent="0.25">
      <c r="A119" s="417">
        <v>5</v>
      </c>
      <c r="B119" s="134">
        <v>597</v>
      </c>
      <c r="C119" s="178" t="s">
        <v>88</v>
      </c>
      <c r="D119" s="134" t="s">
        <v>83</v>
      </c>
      <c r="E119" s="419">
        <v>9.343</v>
      </c>
    </row>
    <row r="120" spans="1:8" ht="18.75" x14ac:dyDescent="0.25">
      <c r="A120" s="179"/>
      <c r="B120" s="180"/>
      <c r="C120" s="595" t="s">
        <v>12</v>
      </c>
      <c r="D120" s="595"/>
      <c r="E120" s="422">
        <f>SUM(E115:E119)</f>
        <v>48.710999999999999</v>
      </c>
      <c r="H120" s="493"/>
    </row>
    <row r="121" spans="1:8" x14ac:dyDescent="0.25">
      <c r="A121" s="179"/>
      <c r="B121" s="180"/>
      <c r="C121" s="355"/>
      <c r="D121" s="356"/>
      <c r="E121" s="357"/>
    </row>
  </sheetData>
  <mergeCells count="15">
    <mergeCell ref="A114:C114"/>
    <mergeCell ref="C120:D120"/>
    <mergeCell ref="C111:D111"/>
    <mergeCell ref="C112:D112"/>
    <mergeCell ref="B1:F1"/>
    <mergeCell ref="A2:A3"/>
    <mergeCell ref="B2:B3"/>
    <mergeCell ref="C2:C3"/>
    <mergeCell ref="D2:D3"/>
    <mergeCell ref="E2:E3"/>
    <mergeCell ref="A12:E12"/>
    <mergeCell ref="A17:E17"/>
    <mergeCell ref="A20:E20"/>
    <mergeCell ref="A26:E26"/>
    <mergeCell ref="A96:E96"/>
  </mergeCells>
  <pageMargins left="0.23622047244094491" right="0.23622047244094491" top="0.74803149606299213" bottom="0.74803149606299213" header="0.31496062992125984" footer="0.31496062992125984"/>
  <pageSetup paperSize="9" scale="86" orientation="portrait" verticalDpi="300" r:id="rId1"/>
  <headerFooter>
    <oddFooter>&amp;C&amp;P&amp;RHMUIFANG DIVISION</oddFooter>
  </headerFooter>
  <rowBreaks count="2" manualBreakCount="2">
    <brk id="37" max="4" man="1"/>
    <brk id="7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view="pageBreakPreview" zoomScale="104" zoomScaleNormal="100" zoomScaleSheetLayoutView="104" workbookViewId="0">
      <pane ySplit="2" topLeftCell="A108" activePane="bottomLeft" state="frozen"/>
      <selection pane="bottomLeft" activeCell="C164" sqref="C164"/>
    </sheetView>
  </sheetViews>
  <sheetFormatPr defaultRowHeight="15" x14ac:dyDescent="0.25"/>
  <cols>
    <col min="1" max="1" width="6" customWidth="1"/>
    <col min="2" max="2" width="7.42578125" customWidth="1"/>
    <col min="3" max="3" width="53.42578125" customWidth="1"/>
    <col min="4" max="4" width="11.5703125" customWidth="1"/>
    <col min="5" max="5" width="11.7109375" style="128" customWidth="1"/>
  </cols>
  <sheetData>
    <row r="1" spans="1:8" s="1" customFormat="1" ht="21" x14ac:dyDescent="0.45">
      <c r="A1" s="131"/>
      <c r="B1" s="576" t="s">
        <v>2691</v>
      </c>
      <c r="C1" s="576"/>
      <c r="D1" s="576"/>
      <c r="E1" s="576"/>
      <c r="F1" s="576"/>
    </row>
    <row r="2" spans="1:8" s="139" customFormat="1" ht="47.65" customHeight="1" x14ac:dyDescent="0.45">
      <c r="A2" s="13" t="s">
        <v>319</v>
      </c>
      <c r="B2" s="13" t="s">
        <v>99</v>
      </c>
      <c r="C2" s="95" t="s">
        <v>100</v>
      </c>
      <c r="D2" s="95" t="s">
        <v>103</v>
      </c>
      <c r="E2" s="13" t="s">
        <v>101</v>
      </c>
    </row>
    <row r="3" spans="1:8" ht="18" x14ac:dyDescent="0.55000000000000004">
      <c r="A3" s="396">
        <v>1</v>
      </c>
      <c r="B3" s="403"/>
      <c r="C3" s="403" t="s">
        <v>3084</v>
      </c>
      <c r="D3" s="406"/>
      <c r="E3" s="401"/>
      <c r="F3" s="12"/>
      <c r="G3" s="12"/>
    </row>
    <row r="4" spans="1:8" ht="18" x14ac:dyDescent="0.55000000000000004">
      <c r="A4" s="398">
        <f>A3+1</f>
        <v>2</v>
      </c>
      <c r="B4" s="403"/>
      <c r="C4" s="403" t="s">
        <v>3085</v>
      </c>
      <c r="D4" s="406"/>
      <c r="E4" s="401"/>
      <c r="F4" s="12"/>
      <c r="G4" s="12"/>
    </row>
    <row r="5" spans="1:8" ht="18" x14ac:dyDescent="0.55000000000000004">
      <c r="A5" s="398">
        <f t="shared" ref="A5:A9" si="0">A4+1</f>
        <v>3</v>
      </c>
      <c r="B5" s="90"/>
      <c r="C5" s="90" t="s">
        <v>3086</v>
      </c>
      <c r="D5" s="406"/>
      <c r="E5" s="400">
        <f>E16</f>
        <v>115.685</v>
      </c>
      <c r="F5" s="12"/>
      <c r="G5" s="12"/>
    </row>
    <row r="6" spans="1:8" ht="18" x14ac:dyDescent="0.55000000000000004">
      <c r="A6" s="398">
        <f t="shared" si="0"/>
        <v>4</v>
      </c>
      <c r="B6" s="90"/>
      <c r="C6" s="90" t="s">
        <v>3087</v>
      </c>
      <c r="D6" s="406"/>
      <c r="E6" s="400">
        <f>E19</f>
        <v>24.850999999999999</v>
      </c>
      <c r="F6" s="12"/>
      <c r="G6" s="12"/>
    </row>
    <row r="7" spans="1:8" ht="18" x14ac:dyDescent="0.55000000000000004">
      <c r="A7" s="398">
        <f t="shared" si="0"/>
        <v>5</v>
      </c>
      <c r="B7" s="90"/>
      <c r="C7" s="90" t="s">
        <v>3088</v>
      </c>
      <c r="D7" s="406"/>
      <c r="E7" s="400">
        <f>E128</f>
        <v>49.250999999999991</v>
      </c>
      <c r="F7" s="12"/>
      <c r="G7" s="12"/>
    </row>
    <row r="8" spans="1:8" ht="18" x14ac:dyDescent="0.55000000000000004">
      <c r="A8" s="398">
        <f t="shared" si="0"/>
        <v>6</v>
      </c>
      <c r="B8" s="90"/>
      <c r="C8" s="90" t="s">
        <v>377</v>
      </c>
      <c r="D8" s="406"/>
      <c r="E8" s="400"/>
      <c r="F8" s="12"/>
      <c r="G8" s="12"/>
    </row>
    <row r="9" spans="1:8" ht="18" x14ac:dyDescent="0.55000000000000004">
      <c r="A9" s="398">
        <f t="shared" si="0"/>
        <v>7</v>
      </c>
      <c r="B9" s="90"/>
      <c r="C9" s="90" t="s">
        <v>596</v>
      </c>
      <c r="D9" s="406"/>
      <c r="E9" s="400">
        <f>E121</f>
        <v>28.562000000000008</v>
      </c>
      <c r="F9" s="12"/>
      <c r="G9" s="12"/>
    </row>
    <row r="10" spans="1:8" ht="18" x14ac:dyDescent="0.55000000000000004">
      <c r="A10" s="398"/>
      <c r="B10" s="90"/>
      <c r="C10" s="90"/>
      <c r="D10" s="80" t="s">
        <v>107</v>
      </c>
      <c r="E10" s="74">
        <f>SUM(E3:E9)</f>
        <v>218.34899999999999</v>
      </c>
      <c r="F10" s="12"/>
      <c r="G10" s="12"/>
    </row>
    <row r="11" spans="1:8" ht="18" x14ac:dyDescent="0.55000000000000004">
      <c r="A11" s="573" t="s">
        <v>3086</v>
      </c>
      <c r="B11" s="574"/>
      <c r="C11" s="574"/>
      <c r="D11" s="574"/>
      <c r="E11" s="575"/>
      <c r="F11" s="12"/>
      <c r="G11" s="12"/>
    </row>
    <row r="12" spans="1:8" s="50" customFormat="1" ht="15.75" x14ac:dyDescent="0.5">
      <c r="A12" s="130">
        <v>1</v>
      </c>
      <c r="B12" s="130">
        <v>2335</v>
      </c>
      <c r="C12" s="90" t="s">
        <v>320</v>
      </c>
      <c r="D12" s="130" t="s">
        <v>321</v>
      </c>
      <c r="E12" s="61">
        <v>26.745000000000001</v>
      </c>
      <c r="H12" s="90"/>
    </row>
    <row r="13" spans="1:8" s="50" customFormat="1" ht="31.5" x14ac:dyDescent="0.5">
      <c r="A13" s="130">
        <v>2</v>
      </c>
      <c r="B13" s="130">
        <v>2338</v>
      </c>
      <c r="C13" s="140" t="s">
        <v>322</v>
      </c>
      <c r="D13" s="59" t="s">
        <v>321</v>
      </c>
      <c r="E13" s="61">
        <v>28.263000000000002</v>
      </c>
    </row>
    <row r="14" spans="1:8" s="50" customFormat="1" ht="31.5" x14ac:dyDescent="0.5">
      <c r="A14" s="130">
        <v>3</v>
      </c>
      <c r="B14" s="130">
        <v>2339</v>
      </c>
      <c r="C14" s="53" t="s">
        <v>323</v>
      </c>
      <c r="D14" s="130" t="s">
        <v>321</v>
      </c>
      <c r="E14" s="61">
        <v>20.254000000000001</v>
      </c>
    </row>
    <row r="15" spans="1:8" s="50" customFormat="1" ht="31.5" x14ac:dyDescent="0.5">
      <c r="A15" s="130">
        <v>4</v>
      </c>
      <c r="B15" s="130">
        <v>2781</v>
      </c>
      <c r="C15" s="53" t="s">
        <v>324</v>
      </c>
      <c r="D15" s="130" t="s">
        <v>321</v>
      </c>
      <c r="E15" s="61">
        <v>40.423000000000002</v>
      </c>
    </row>
    <row r="16" spans="1:8" s="50" customFormat="1" ht="15.75" x14ac:dyDescent="0.5">
      <c r="A16" s="130"/>
      <c r="B16" s="130"/>
      <c r="C16" s="127" t="s">
        <v>107</v>
      </c>
      <c r="D16" s="130"/>
      <c r="E16" s="66">
        <f>SUM(E12:E15)</f>
        <v>115.685</v>
      </c>
    </row>
    <row r="17" spans="1:10" s="50" customFormat="1" ht="15.75" x14ac:dyDescent="0.5">
      <c r="A17" s="587" t="s">
        <v>3087</v>
      </c>
      <c r="B17" s="566"/>
      <c r="C17" s="566"/>
      <c r="D17" s="566"/>
      <c r="E17" s="588"/>
    </row>
    <row r="18" spans="1:10" s="108" customFormat="1" ht="15.75" x14ac:dyDescent="0.5">
      <c r="A18" s="130">
        <v>1</v>
      </c>
      <c r="B18" s="130">
        <v>2211</v>
      </c>
      <c r="C18" s="45" t="s">
        <v>325</v>
      </c>
      <c r="D18" s="130" t="s">
        <v>9</v>
      </c>
      <c r="E18" s="66">
        <v>24.850999999999999</v>
      </c>
      <c r="J18" s="50"/>
    </row>
    <row r="19" spans="1:10" s="108" customFormat="1" ht="15.75" x14ac:dyDescent="0.5">
      <c r="A19" s="130"/>
      <c r="B19" s="130"/>
      <c r="C19" s="45"/>
      <c r="D19" s="162" t="s">
        <v>107</v>
      </c>
      <c r="E19" s="66">
        <f>E18</f>
        <v>24.850999999999999</v>
      </c>
      <c r="J19" s="50"/>
    </row>
    <row r="20" spans="1:10" s="108" customFormat="1" ht="15.75" x14ac:dyDescent="0.5">
      <c r="A20" s="587" t="s">
        <v>596</v>
      </c>
      <c r="B20" s="566"/>
      <c r="C20" s="566"/>
      <c r="D20" s="566"/>
      <c r="E20" s="588"/>
      <c r="J20" s="50"/>
    </row>
    <row r="21" spans="1:10" s="50" customFormat="1" ht="15.75" x14ac:dyDescent="0.5">
      <c r="A21" s="130">
        <v>1</v>
      </c>
      <c r="B21" s="130">
        <v>2212</v>
      </c>
      <c r="C21" s="90" t="s">
        <v>2692</v>
      </c>
      <c r="D21" s="130" t="s">
        <v>14</v>
      </c>
      <c r="E21" s="61">
        <v>0.69799999999999995</v>
      </c>
    </row>
    <row r="22" spans="1:10" s="50" customFormat="1" ht="31.5" x14ac:dyDescent="0.5">
      <c r="A22" s="130">
        <v>2</v>
      </c>
      <c r="B22" s="130">
        <v>2246</v>
      </c>
      <c r="C22" s="90" t="s">
        <v>2693</v>
      </c>
      <c r="D22" s="130" t="s">
        <v>14</v>
      </c>
      <c r="E22" s="61">
        <v>0.47899999999999998</v>
      </c>
    </row>
    <row r="23" spans="1:10" s="50" customFormat="1" ht="15.75" x14ac:dyDescent="0.5">
      <c r="A23" s="130">
        <v>3</v>
      </c>
      <c r="B23" s="130">
        <v>2247</v>
      </c>
      <c r="C23" s="90" t="s">
        <v>2694</v>
      </c>
      <c r="D23" s="130" t="s">
        <v>14</v>
      </c>
      <c r="E23" s="61">
        <v>0.40600000000000003</v>
      </c>
    </row>
    <row r="24" spans="1:10" s="50" customFormat="1" ht="31.5" x14ac:dyDescent="0.5">
      <c r="A24" s="160">
        <v>4</v>
      </c>
      <c r="B24" s="130">
        <v>2249</v>
      </c>
      <c r="C24" s="90" t="s">
        <v>2695</v>
      </c>
      <c r="D24" s="130" t="s">
        <v>14</v>
      </c>
      <c r="E24" s="61">
        <v>0.35499999999999998</v>
      </c>
      <c r="J24" s="108"/>
    </row>
    <row r="25" spans="1:10" s="50" customFormat="1" ht="31.5" x14ac:dyDescent="0.5">
      <c r="A25" s="160">
        <v>5</v>
      </c>
      <c r="B25" s="130">
        <v>2250</v>
      </c>
      <c r="C25" s="90" t="s">
        <v>2696</v>
      </c>
      <c r="D25" s="130" t="s">
        <v>14</v>
      </c>
      <c r="E25" s="61">
        <v>0.17499999999999999</v>
      </c>
    </row>
    <row r="26" spans="1:10" s="50" customFormat="1" ht="31.5" x14ac:dyDescent="0.5">
      <c r="A26" s="160">
        <v>6</v>
      </c>
      <c r="B26" s="130">
        <v>2251</v>
      </c>
      <c r="C26" s="90" t="s">
        <v>326</v>
      </c>
      <c r="D26" s="130" t="s">
        <v>14</v>
      </c>
      <c r="E26" s="61">
        <v>0.44600000000000001</v>
      </c>
    </row>
    <row r="27" spans="1:10" s="50" customFormat="1" ht="31.5" x14ac:dyDescent="0.5">
      <c r="A27" s="160">
        <v>7</v>
      </c>
      <c r="B27" s="130">
        <v>2252</v>
      </c>
      <c r="C27" s="90" t="s">
        <v>327</v>
      </c>
      <c r="D27" s="130" t="s">
        <v>14</v>
      </c>
      <c r="E27" s="61">
        <v>0.59199999999999997</v>
      </c>
    </row>
    <row r="28" spans="1:10" s="50" customFormat="1" ht="31.5" x14ac:dyDescent="0.5">
      <c r="A28" s="160">
        <v>8</v>
      </c>
      <c r="B28" s="130">
        <v>2253</v>
      </c>
      <c r="C28" s="90" t="s">
        <v>328</v>
      </c>
      <c r="D28" s="130" t="s">
        <v>14</v>
      </c>
      <c r="E28" s="61">
        <v>0.245</v>
      </c>
    </row>
    <row r="29" spans="1:10" s="50" customFormat="1" ht="31.5" x14ac:dyDescent="0.5">
      <c r="A29" s="160">
        <v>9</v>
      </c>
      <c r="B29" s="130">
        <v>2254</v>
      </c>
      <c r="C29" s="90" t="s">
        <v>329</v>
      </c>
      <c r="D29" s="130" t="s">
        <v>14</v>
      </c>
      <c r="E29" s="61">
        <v>1.7789999999999999</v>
      </c>
    </row>
    <row r="30" spans="1:10" s="50" customFormat="1" ht="31.5" x14ac:dyDescent="0.5">
      <c r="A30" s="160">
        <v>10</v>
      </c>
      <c r="B30" s="130">
        <v>2255</v>
      </c>
      <c r="C30" s="90" t="s">
        <v>330</v>
      </c>
      <c r="D30" s="130" t="s">
        <v>14</v>
      </c>
      <c r="E30" s="61">
        <v>0.79500000000000004</v>
      </c>
    </row>
    <row r="31" spans="1:10" s="50" customFormat="1" ht="31.5" x14ac:dyDescent="0.5">
      <c r="A31" s="160">
        <v>11</v>
      </c>
      <c r="B31" s="130">
        <v>2256</v>
      </c>
      <c r="C31" s="90" t="s">
        <v>331</v>
      </c>
      <c r="D31" s="130" t="s">
        <v>14</v>
      </c>
      <c r="E31" s="61">
        <v>0.59199999999999997</v>
      </c>
    </row>
    <row r="32" spans="1:10" s="50" customFormat="1" ht="31.5" x14ac:dyDescent="0.5">
      <c r="A32" s="160">
        <v>12</v>
      </c>
      <c r="B32" s="130">
        <v>2257</v>
      </c>
      <c r="C32" s="90" t="s">
        <v>332</v>
      </c>
      <c r="D32" s="130" t="s">
        <v>14</v>
      </c>
      <c r="E32" s="61">
        <v>0.89700000000000002</v>
      </c>
    </row>
    <row r="33" spans="1:10" s="50" customFormat="1" ht="15.75" x14ac:dyDescent="0.5">
      <c r="A33" s="160">
        <v>13</v>
      </c>
      <c r="B33" s="130">
        <v>2258</v>
      </c>
      <c r="C33" s="90" t="s">
        <v>333</v>
      </c>
      <c r="D33" s="130" t="s">
        <v>14</v>
      </c>
      <c r="E33" s="61">
        <v>1.095</v>
      </c>
    </row>
    <row r="34" spans="1:10" s="50" customFormat="1" ht="31.5" x14ac:dyDescent="0.5">
      <c r="A34" s="160">
        <v>14</v>
      </c>
      <c r="B34" s="130">
        <v>2259</v>
      </c>
      <c r="C34" s="90" t="s">
        <v>2697</v>
      </c>
      <c r="D34" s="130" t="s">
        <v>14</v>
      </c>
      <c r="E34" s="61">
        <v>0.72599999999999998</v>
      </c>
    </row>
    <row r="35" spans="1:10" s="50" customFormat="1" ht="15.75" x14ac:dyDescent="0.5">
      <c r="A35" s="160">
        <v>15</v>
      </c>
      <c r="B35" s="130">
        <v>2260</v>
      </c>
      <c r="C35" s="90" t="s">
        <v>334</v>
      </c>
      <c r="D35" s="130" t="s">
        <v>14</v>
      </c>
      <c r="E35" s="61">
        <v>4.2000000000000003E-2</v>
      </c>
    </row>
    <row r="36" spans="1:10" s="108" customFormat="1" ht="15.75" x14ac:dyDescent="0.5">
      <c r="A36" s="160">
        <v>16</v>
      </c>
      <c r="B36" s="130">
        <v>2260</v>
      </c>
      <c r="C36" s="90" t="s">
        <v>2698</v>
      </c>
      <c r="D36" s="130" t="s">
        <v>14</v>
      </c>
      <c r="E36" s="61">
        <v>4.2000000000000003E-2</v>
      </c>
      <c r="J36" s="50"/>
    </row>
    <row r="37" spans="1:10" s="108" customFormat="1" ht="15.75" x14ac:dyDescent="0.5">
      <c r="A37" s="160">
        <v>17</v>
      </c>
      <c r="B37" s="130">
        <v>2261</v>
      </c>
      <c r="C37" s="90" t="s">
        <v>2699</v>
      </c>
      <c r="D37" s="130" t="s">
        <v>14</v>
      </c>
      <c r="E37" s="61">
        <v>0.28100000000000003</v>
      </c>
      <c r="J37" s="50"/>
    </row>
    <row r="38" spans="1:10" s="108" customFormat="1" ht="31.5" x14ac:dyDescent="0.5">
      <c r="A38" s="160">
        <v>18</v>
      </c>
      <c r="B38" s="130">
        <v>2262</v>
      </c>
      <c r="C38" s="90" t="s">
        <v>2700</v>
      </c>
      <c r="D38" s="130" t="s">
        <v>14</v>
      </c>
      <c r="E38" s="61">
        <v>3.4000000000000002E-2</v>
      </c>
      <c r="J38" s="50"/>
    </row>
    <row r="39" spans="1:10" s="108" customFormat="1" ht="31.5" x14ac:dyDescent="0.5">
      <c r="A39" s="160">
        <v>19</v>
      </c>
      <c r="B39" s="130">
        <v>2263</v>
      </c>
      <c r="C39" s="90" t="s">
        <v>2701</v>
      </c>
      <c r="D39" s="130" t="s">
        <v>14</v>
      </c>
      <c r="E39" s="61">
        <v>0.27800000000000002</v>
      </c>
      <c r="J39" s="50"/>
    </row>
    <row r="40" spans="1:10" s="108" customFormat="1" ht="15.75" x14ac:dyDescent="0.5">
      <c r="A40" s="160">
        <v>20</v>
      </c>
      <c r="B40" s="130">
        <v>2264</v>
      </c>
      <c r="C40" s="90" t="s">
        <v>2702</v>
      </c>
      <c r="D40" s="130" t="s">
        <v>14</v>
      </c>
      <c r="E40" s="61">
        <v>6.3E-2</v>
      </c>
      <c r="J40" s="50"/>
    </row>
    <row r="41" spans="1:10" s="108" customFormat="1" ht="31.5" x14ac:dyDescent="0.45">
      <c r="A41" s="160">
        <v>21</v>
      </c>
      <c r="B41" s="130">
        <v>2265</v>
      </c>
      <c r="C41" s="90" t="s">
        <v>2703</v>
      </c>
      <c r="D41" s="130" t="s">
        <v>14</v>
      </c>
      <c r="E41" s="61">
        <v>0.36299999999999999</v>
      </c>
    </row>
    <row r="42" spans="1:10" s="108" customFormat="1" ht="31.5" x14ac:dyDescent="0.45">
      <c r="A42" s="160">
        <v>22</v>
      </c>
      <c r="B42" s="130">
        <v>2266</v>
      </c>
      <c r="C42" s="90" t="s">
        <v>2704</v>
      </c>
      <c r="D42" s="130" t="s">
        <v>14</v>
      </c>
      <c r="E42" s="61">
        <v>0.66500000000000004</v>
      </c>
    </row>
    <row r="43" spans="1:10" s="108" customFormat="1" ht="31.5" x14ac:dyDescent="0.45">
      <c r="A43" s="160">
        <v>23</v>
      </c>
      <c r="B43" s="130">
        <v>2267</v>
      </c>
      <c r="C43" s="90" t="s">
        <v>2705</v>
      </c>
      <c r="D43" s="130" t="s">
        <v>14</v>
      </c>
      <c r="E43" s="61">
        <v>0.219</v>
      </c>
    </row>
    <row r="44" spans="1:10" s="108" customFormat="1" ht="15.75" x14ac:dyDescent="0.45">
      <c r="A44" s="160">
        <v>24</v>
      </c>
      <c r="B44" s="130">
        <v>2269</v>
      </c>
      <c r="C44" s="90" t="s">
        <v>2706</v>
      </c>
      <c r="D44" s="130" t="s">
        <v>14</v>
      </c>
      <c r="E44" s="61">
        <v>0.107</v>
      </c>
    </row>
    <row r="45" spans="1:10" s="108" customFormat="1" ht="15.75" x14ac:dyDescent="0.45">
      <c r="A45" s="160">
        <v>25</v>
      </c>
      <c r="B45" s="130">
        <v>2270</v>
      </c>
      <c r="C45" s="90" t="s">
        <v>2707</v>
      </c>
      <c r="D45" s="130" t="s">
        <v>14</v>
      </c>
      <c r="E45" s="61">
        <v>0.17599999999999999</v>
      </c>
    </row>
    <row r="46" spans="1:10" s="108" customFormat="1" ht="15.75" x14ac:dyDescent="0.45">
      <c r="A46" s="160">
        <v>26</v>
      </c>
      <c r="B46" s="130">
        <v>2271</v>
      </c>
      <c r="C46" s="90" t="s">
        <v>2708</v>
      </c>
      <c r="D46" s="130" t="s">
        <v>14</v>
      </c>
      <c r="E46" s="61">
        <v>0.33800000000000002</v>
      </c>
    </row>
    <row r="47" spans="1:10" s="108" customFormat="1" ht="31.5" x14ac:dyDescent="0.45">
      <c r="A47" s="160">
        <v>27</v>
      </c>
      <c r="B47" s="130">
        <v>2272</v>
      </c>
      <c r="C47" s="90" t="s">
        <v>2709</v>
      </c>
      <c r="D47" s="130" t="s">
        <v>14</v>
      </c>
      <c r="E47" s="61">
        <v>0.51600000000000001</v>
      </c>
    </row>
    <row r="48" spans="1:10" s="108" customFormat="1" ht="31.5" x14ac:dyDescent="0.45">
      <c r="A48" s="160">
        <v>28</v>
      </c>
      <c r="B48" s="130">
        <v>2273</v>
      </c>
      <c r="C48" s="90" t="s">
        <v>2710</v>
      </c>
      <c r="D48" s="130" t="s">
        <v>14</v>
      </c>
      <c r="E48" s="61">
        <v>0.307</v>
      </c>
    </row>
    <row r="49" spans="1:5" s="108" customFormat="1" ht="15.75" x14ac:dyDescent="0.45">
      <c r="A49" s="160">
        <v>29</v>
      </c>
      <c r="B49" s="130">
        <v>2274</v>
      </c>
      <c r="C49" s="90" t="s">
        <v>2711</v>
      </c>
      <c r="D49" s="130" t="s">
        <v>14</v>
      </c>
      <c r="E49" s="61">
        <v>0.16500000000000001</v>
      </c>
    </row>
    <row r="50" spans="1:5" s="108" customFormat="1" ht="31.5" x14ac:dyDescent="0.45">
      <c r="A50" s="160">
        <v>30</v>
      </c>
      <c r="B50" s="130">
        <v>2275</v>
      </c>
      <c r="C50" s="90" t="s">
        <v>2712</v>
      </c>
      <c r="D50" s="130" t="s">
        <v>14</v>
      </c>
      <c r="E50" s="61">
        <v>0.32800000000000001</v>
      </c>
    </row>
    <row r="51" spans="1:5" s="108" customFormat="1" ht="31.5" x14ac:dyDescent="0.45">
      <c r="A51" s="160">
        <v>31</v>
      </c>
      <c r="B51" s="130">
        <v>2276</v>
      </c>
      <c r="C51" s="90" t="s">
        <v>2713</v>
      </c>
      <c r="D51" s="130" t="s">
        <v>14</v>
      </c>
      <c r="E51" s="61">
        <v>0.11600000000000001</v>
      </c>
    </row>
    <row r="52" spans="1:5" s="108" customFormat="1" ht="31.5" x14ac:dyDescent="0.45">
      <c r="A52" s="160">
        <v>32</v>
      </c>
      <c r="B52" s="130">
        <v>2277</v>
      </c>
      <c r="C52" s="90" t="s">
        <v>2714</v>
      </c>
      <c r="D52" s="130" t="s">
        <v>14</v>
      </c>
      <c r="E52" s="61">
        <v>0.16200000000000001</v>
      </c>
    </row>
    <row r="53" spans="1:5" s="108" customFormat="1" ht="31.5" x14ac:dyDescent="0.45">
      <c r="A53" s="160">
        <v>33</v>
      </c>
      <c r="B53" s="130">
        <v>2278</v>
      </c>
      <c r="C53" s="90" t="s">
        <v>335</v>
      </c>
      <c r="D53" s="130" t="s">
        <v>14</v>
      </c>
      <c r="E53" s="61">
        <v>0.43099999999999999</v>
      </c>
    </row>
    <row r="54" spans="1:5" s="108" customFormat="1" ht="31.5" x14ac:dyDescent="0.45">
      <c r="A54" s="160">
        <v>34</v>
      </c>
      <c r="B54" s="130">
        <v>2279</v>
      </c>
      <c r="C54" s="90" t="s">
        <v>2715</v>
      </c>
      <c r="D54" s="130" t="s">
        <v>14</v>
      </c>
      <c r="E54" s="61">
        <v>0.246</v>
      </c>
    </row>
    <row r="55" spans="1:5" s="108" customFormat="1" ht="31.5" x14ac:dyDescent="0.45">
      <c r="A55" s="160">
        <v>35</v>
      </c>
      <c r="B55" s="130">
        <v>2280</v>
      </c>
      <c r="C55" s="90" t="s">
        <v>2716</v>
      </c>
      <c r="D55" s="130" t="s">
        <v>14</v>
      </c>
      <c r="E55" s="61">
        <v>0.156</v>
      </c>
    </row>
    <row r="56" spans="1:5" s="108" customFormat="1" ht="31.5" x14ac:dyDescent="0.45">
      <c r="A56" s="160">
        <v>36</v>
      </c>
      <c r="B56" s="130">
        <v>2281</v>
      </c>
      <c r="C56" s="90" t="s">
        <v>2717</v>
      </c>
      <c r="D56" s="130" t="s">
        <v>14</v>
      </c>
      <c r="E56" s="61">
        <v>4.5999999999999999E-2</v>
      </c>
    </row>
    <row r="57" spans="1:5" s="108" customFormat="1" ht="31.5" x14ac:dyDescent="0.45">
      <c r="A57" s="160">
        <v>37</v>
      </c>
      <c r="B57" s="130">
        <v>2282</v>
      </c>
      <c r="C57" s="90" t="s">
        <v>2718</v>
      </c>
      <c r="D57" s="130" t="s">
        <v>14</v>
      </c>
      <c r="E57" s="61">
        <v>0.22500000000000001</v>
      </c>
    </row>
    <row r="58" spans="1:5" s="108" customFormat="1" ht="31.5" x14ac:dyDescent="0.45">
      <c r="A58" s="160">
        <v>38</v>
      </c>
      <c r="B58" s="130">
        <v>2283</v>
      </c>
      <c r="C58" s="90" t="s">
        <v>2719</v>
      </c>
      <c r="D58" s="130" t="s">
        <v>14</v>
      </c>
      <c r="E58" s="61">
        <v>8.5999999999999993E-2</v>
      </c>
    </row>
    <row r="59" spans="1:5" s="108" customFormat="1" ht="31.5" x14ac:dyDescent="0.45">
      <c r="A59" s="160">
        <v>39</v>
      </c>
      <c r="B59" s="130">
        <v>2284</v>
      </c>
      <c r="C59" s="90" t="s">
        <v>2720</v>
      </c>
      <c r="D59" s="130" t="s">
        <v>14</v>
      </c>
      <c r="E59" s="61">
        <v>0.187</v>
      </c>
    </row>
    <row r="60" spans="1:5" s="108" customFormat="1" ht="31.5" x14ac:dyDescent="0.45">
      <c r="A60" s="160">
        <v>40</v>
      </c>
      <c r="B60" s="130">
        <v>2285</v>
      </c>
      <c r="C60" s="90" t="s">
        <v>336</v>
      </c>
      <c r="D60" s="130" t="s">
        <v>14</v>
      </c>
      <c r="E60" s="61">
        <v>0.24099999999999999</v>
      </c>
    </row>
    <row r="61" spans="1:5" s="108" customFormat="1" ht="31.5" x14ac:dyDescent="0.45">
      <c r="A61" s="160">
        <v>41</v>
      </c>
      <c r="B61" s="130">
        <v>2286</v>
      </c>
      <c r="C61" s="90" t="s">
        <v>2721</v>
      </c>
      <c r="D61" s="130" t="s">
        <v>14</v>
      </c>
      <c r="E61" s="61">
        <v>0.28699999999999998</v>
      </c>
    </row>
    <row r="62" spans="1:5" s="108" customFormat="1" ht="31.5" x14ac:dyDescent="0.45">
      <c r="A62" s="160">
        <v>42</v>
      </c>
      <c r="B62" s="130">
        <v>2287</v>
      </c>
      <c r="C62" s="90" t="s">
        <v>2722</v>
      </c>
      <c r="D62" s="130" t="s">
        <v>14</v>
      </c>
      <c r="E62" s="61">
        <v>0.23100000000000001</v>
      </c>
    </row>
    <row r="63" spans="1:5" s="108" customFormat="1" ht="31.5" x14ac:dyDescent="0.45">
      <c r="A63" s="160">
        <v>43</v>
      </c>
      <c r="B63" s="130">
        <v>2288</v>
      </c>
      <c r="C63" s="90" t="s">
        <v>2723</v>
      </c>
      <c r="D63" s="130" t="s">
        <v>14</v>
      </c>
      <c r="E63" s="61">
        <v>9.7000000000000003E-2</v>
      </c>
    </row>
    <row r="64" spans="1:5" s="108" customFormat="1" ht="31.5" x14ac:dyDescent="0.45">
      <c r="A64" s="160">
        <v>44</v>
      </c>
      <c r="B64" s="130">
        <v>2289</v>
      </c>
      <c r="C64" s="90" t="s">
        <v>2724</v>
      </c>
      <c r="D64" s="130" t="s">
        <v>14</v>
      </c>
      <c r="E64" s="61">
        <v>9.8000000000000004E-2</v>
      </c>
    </row>
    <row r="65" spans="1:5" s="108" customFormat="1" ht="31.5" x14ac:dyDescent="0.45">
      <c r="A65" s="160">
        <v>45</v>
      </c>
      <c r="B65" s="130">
        <v>2290</v>
      </c>
      <c r="C65" s="90" t="s">
        <v>2725</v>
      </c>
      <c r="D65" s="130" t="s">
        <v>14</v>
      </c>
      <c r="E65" s="61">
        <v>0.26100000000000001</v>
      </c>
    </row>
    <row r="66" spans="1:5" s="108" customFormat="1" ht="31.5" x14ac:dyDescent="0.45">
      <c r="A66" s="160">
        <v>46</v>
      </c>
      <c r="B66" s="130">
        <v>2291</v>
      </c>
      <c r="C66" s="90" t="s">
        <v>2726</v>
      </c>
      <c r="D66" s="130" t="s">
        <v>14</v>
      </c>
      <c r="E66" s="61">
        <v>3.2000000000000001E-2</v>
      </c>
    </row>
    <row r="67" spans="1:5" s="108" customFormat="1" ht="31.5" x14ac:dyDescent="0.45">
      <c r="A67" s="160">
        <v>47</v>
      </c>
      <c r="B67" s="130">
        <v>2291</v>
      </c>
      <c r="C67" s="90" t="s">
        <v>337</v>
      </c>
      <c r="D67" s="130" t="s">
        <v>14</v>
      </c>
      <c r="E67" s="61">
        <v>3.2000000000000001E-2</v>
      </c>
    </row>
    <row r="68" spans="1:5" s="108" customFormat="1" ht="31.5" x14ac:dyDescent="0.45">
      <c r="A68" s="160">
        <v>48</v>
      </c>
      <c r="B68" s="130">
        <v>2292</v>
      </c>
      <c r="C68" s="90" t="s">
        <v>2727</v>
      </c>
      <c r="D68" s="130" t="s">
        <v>14</v>
      </c>
      <c r="E68" s="61">
        <v>0.22500000000000001</v>
      </c>
    </row>
    <row r="69" spans="1:5" s="50" customFormat="1" ht="31.5" x14ac:dyDescent="0.5">
      <c r="A69" s="160">
        <v>49</v>
      </c>
      <c r="B69" s="130">
        <v>2293</v>
      </c>
      <c r="C69" s="140" t="s">
        <v>2728</v>
      </c>
      <c r="D69" s="130" t="s">
        <v>14</v>
      </c>
      <c r="E69" s="61">
        <v>0.61899999999999999</v>
      </c>
    </row>
    <row r="70" spans="1:5" s="108" customFormat="1" ht="31.5" x14ac:dyDescent="0.45">
      <c r="A70" s="160">
        <v>50</v>
      </c>
      <c r="B70" s="130">
        <v>2294</v>
      </c>
      <c r="C70" s="140" t="s">
        <v>338</v>
      </c>
      <c r="D70" s="130" t="s">
        <v>14</v>
      </c>
      <c r="E70" s="61">
        <v>9.5000000000000001E-2</v>
      </c>
    </row>
    <row r="71" spans="1:5" s="108" customFormat="1" ht="31.5" x14ac:dyDescent="0.45">
      <c r="A71" s="160">
        <v>51</v>
      </c>
      <c r="B71" s="130">
        <v>2295</v>
      </c>
      <c r="C71" s="140" t="s">
        <v>2729</v>
      </c>
      <c r="D71" s="130" t="s">
        <v>14</v>
      </c>
      <c r="E71" s="61">
        <v>0.10299999999999999</v>
      </c>
    </row>
    <row r="72" spans="1:5" s="108" customFormat="1" ht="15.75" x14ac:dyDescent="0.45">
      <c r="A72" s="160">
        <v>52</v>
      </c>
      <c r="B72" s="130">
        <v>2296</v>
      </c>
      <c r="C72" s="140" t="s">
        <v>2730</v>
      </c>
      <c r="D72" s="130" t="s">
        <v>14</v>
      </c>
      <c r="E72" s="61">
        <v>0.21299999999999999</v>
      </c>
    </row>
    <row r="73" spans="1:5" s="108" customFormat="1" ht="15.75" x14ac:dyDescent="0.45">
      <c r="A73" s="160">
        <v>53</v>
      </c>
      <c r="B73" s="130">
        <v>2297</v>
      </c>
      <c r="C73" s="140" t="s">
        <v>2731</v>
      </c>
      <c r="D73" s="130" t="s">
        <v>14</v>
      </c>
      <c r="E73" s="61">
        <v>0.109</v>
      </c>
    </row>
    <row r="74" spans="1:5" s="108" customFormat="1" ht="31.5" x14ac:dyDescent="0.45">
      <c r="A74" s="160">
        <v>54</v>
      </c>
      <c r="B74" s="130">
        <v>2298</v>
      </c>
      <c r="C74" s="140" t="s">
        <v>2732</v>
      </c>
      <c r="D74" s="130" t="s">
        <v>14</v>
      </c>
      <c r="E74" s="61">
        <v>3.1E-2</v>
      </c>
    </row>
    <row r="75" spans="1:5" s="108" customFormat="1" ht="31.5" x14ac:dyDescent="0.45">
      <c r="A75" s="160">
        <v>55</v>
      </c>
      <c r="B75" s="130">
        <v>2299</v>
      </c>
      <c r="C75" s="90" t="s">
        <v>339</v>
      </c>
      <c r="D75" s="130" t="s">
        <v>14</v>
      </c>
      <c r="E75" s="61">
        <v>0.109</v>
      </c>
    </row>
    <row r="76" spans="1:5" s="108" customFormat="1" ht="31.5" x14ac:dyDescent="0.45">
      <c r="A76" s="160">
        <v>56</v>
      </c>
      <c r="B76" s="130">
        <v>2300</v>
      </c>
      <c r="C76" s="90" t="s">
        <v>340</v>
      </c>
      <c r="D76" s="130" t="s">
        <v>14</v>
      </c>
      <c r="E76" s="61">
        <v>7.8E-2</v>
      </c>
    </row>
    <row r="77" spans="1:5" s="108" customFormat="1" ht="31.5" x14ac:dyDescent="0.45">
      <c r="A77" s="160">
        <v>57</v>
      </c>
      <c r="B77" s="130">
        <v>2301</v>
      </c>
      <c r="C77" s="140" t="s">
        <v>2733</v>
      </c>
      <c r="D77" s="130" t="s">
        <v>14</v>
      </c>
      <c r="E77" s="61">
        <v>0.19900000000000001</v>
      </c>
    </row>
    <row r="78" spans="1:5" s="108" customFormat="1" ht="31.5" x14ac:dyDescent="0.45">
      <c r="A78" s="160">
        <v>58</v>
      </c>
      <c r="B78" s="130">
        <v>2302</v>
      </c>
      <c r="C78" s="140" t="s">
        <v>2734</v>
      </c>
      <c r="D78" s="130" t="s">
        <v>14</v>
      </c>
      <c r="E78" s="61">
        <v>1.101</v>
      </c>
    </row>
    <row r="79" spans="1:5" s="108" customFormat="1" ht="31.5" x14ac:dyDescent="0.45">
      <c r="A79" s="160">
        <v>59</v>
      </c>
      <c r="B79" s="130">
        <v>2303</v>
      </c>
      <c r="C79" s="140" t="s">
        <v>2735</v>
      </c>
      <c r="D79" s="130" t="s">
        <v>14</v>
      </c>
      <c r="E79" s="61">
        <v>0.125</v>
      </c>
    </row>
    <row r="80" spans="1:5" s="108" customFormat="1" ht="31.5" x14ac:dyDescent="0.45">
      <c r="A80" s="160">
        <v>60</v>
      </c>
      <c r="B80" s="130">
        <v>2304</v>
      </c>
      <c r="C80" s="140" t="s">
        <v>2736</v>
      </c>
      <c r="D80" s="130" t="s">
        <v>14</v>
      </c>
      <c r="E80" s="61">
        <v>0.50600000000000001</v>
      </c>
    </row>
    <row r="81" spans="1:5" s="108" customFormat="1" ht="15.75" x14ac:dyDescent="0.45">
      <c r="A81" s="160">
        <v>61</v>
      </c>
      <c r="B81" s="130">
        <v>2305</v>
      </c>
      <c r="C81" s="140" t="s">
        <v>2737</v>
      </c>
      <c r="D81" s="130" t="s">
        <v>14</v>
      </c>
      <c r="E81" s="61">
        <v>0.26100000000000001</v>
      </c>
    </row>
    <row r="82" spans="1:5" s="108" customFormat="1" ht="31.5" x14ac:dyDescent="0.45">
      <c r="A82" s="160">
        <v>62</v>
      </c>
      <c r="B82" s="130">
        <v>2306</v>
      </c>
      <c r="C82" s="140" t="s">
        <v>2738</v>
      </c>
      <c r="D82" s="130" t="s">
        <v>14</v>
      </c>
      <c r="E82" s="61">
        <v>0.16900000000000001</v>
      </c>
    </row>
    <row r="83" spans="1:5" s="108" customFormat="1" ht="31.5" x14ac:dyDescent="0.45">
      <c r="A83" s="160">
        <v>63</v>
      </c>
      <c r="B83" s="130">
        <v>2307</v>
      </c>
      <c r="C83" s="140" t="s">
        <v>2739</v>
      </c>
      <c r="D83" s="130" t="s">
        <v>14</v>
      </c>
      <c r="E83" s="61">
        <v>0.127</v>
      </c>
    </row>
    <row r="84" spans="1:5" s="108" customFormat="1" ht="31.5" x14ac:dyDescent="0.45">
      <c r="A84" s="160">
        <v>64</v>
      </c>
      <c r="B84" s="130">
        <v>2308</v>
      </c>
      <c r="C84" s="140" t="s">
        <v>2740</v>
      </c>
      <c r="D84" s="130" t="s">
        <v>14</v>
      </c>
      <c r="E84" s="61">
        <v>0.158</v>
      </c>
    </row>
    <row r="85" spans="1:5" s="108" customFormat="1" ht="15.75" x14ac:dyDescent="0.45">
      <c r="A85" s="160">
        <v>65</v>
      </c>
      <c r="B85" s="130">
        <v>2309</v>
      </c>
      <c r="C85" s="140" t="s">
        <v>2741</v>
      </c>
      <c r="D85" s="130" t="s">
        <v>14</v>
      </c>
      <c r="E85" s="61">
        <v>0.124</v>
      </c>
    </row>
    <row r="86" spans="1:5" s="108" customFormat="1" ht="15.75" x14ac:dyDescent="0.45">
      <c r="A86" s="160">
        <v>66</v>
      </c>
      <c r="B86" s="130">
        <v>2310</v>
      </c>
      <c r="C86" s="140" t="s">
        <v>2742</v>
      </c>
      <c r="D86" s="130" t="s">
        <v>14</v>
      </c>
      <c r="E86" s="61">
        <v>7.0000000000000007E-2</v>
      </c>
    </row>
    <row r="87" spans="1:5" s="108" customFormat="1" ht="31.5" x14ac:dyDescent="0.45">
      <c r="A87" s="160">
        <v>67</v>
      </c>
      <c r="B87" s="130">
        <v>2311</v>
      </c>
      <c r="C87" s="90" t="s">
        <v>2743</v>
      </c>
      <c r="D87" s="130" t="s">
        <v>14</v>
      </c>
      <c r="E87" s="61">
        <v>0.193</v>
      </c>
    </row>
    <row r="88" spans="1:5" s="108" customFormat="1" ht="31.5" x14ac:dyDescent="0.45">
      <c r="A88" s="160">
        <v>68</v>
      </c>
      <c r="B88" s="130">
        <v>2312</v>
      </c>
      <c r="C88" s="90" t="s">
        <v>2744</v>
      </c>
      <c r="D88" s="130" t="s">
        <v>14</v>
      </c>
      <c r="E88" s="61">
        <v>0.60599999999999998</v>
      </c>
    </row>
    <row r="89" spans="1:5" s="108" customFormat="1" ht="15.75" x14ac:dyDescent="0.45">
      <c r="A89" s="160">
        <v>69</v>
      </c>
      <c r="B89" s="130">
        <v>2314</v>
      </c>
      <c r="C89" s="90" t="s">
        <v>341</v>
      </c>
      <c r="D89" s="130" t="s">
        <v>14</v>
      </c>
      <c r="E89" s="61">
        <v>0.19600000000000001</v>
      </c>
    </row>
    <row r="90" spans="1:5" s="108" customFormat="1" ht="31.5" x14ac:dyDescent="0.45">
      <c r="A90" s="160">
        <v>70</v>
      </c>
      <c r="B90" s="130">
        <v>2315</v>
      </c>
      <c r="C90" s="90" t="s">
        <v>342</v>
      </c>
      <c r="D90" s="130" t="s">
        <v>14</v>
      </c>
      <c r="E90" s="61">
        <v>3.6999999999999998E-2</v>
      </c>
    </row>
    <row r="91" spans="1:5" s="108" customFormat="1" ht="31.5" x14ac:dyDescent="0.45">
      <c r="A91" s="160">
        <v>71</v>
      </c>
      <c r="B91" s="130">
        <v>2316</v>
      </c>
      <c r="C91" s="90" t="s">
        <v>343</v>
      </c>
      <c r="D91" s="130" t="s">
        <v>14</v>
      </c>
      <c r="E91" s="61">
        <v>0.26300000000000001</v>
      </c>
    </row>
    <row r="92" spans="1:5" s="108" customFormat="1" ht="31.5" x14ac:dyDescent="0.45">
      <c r="A92" s="160">
        <v>72</v>
      </c>
      <c r="B92" s="130">
        <v>2317</v>
      </c>
      <c r="C92" s="90" t="s">
        <v>344</v>
      </c>
      <c r="D92" s="130" t="s">
        <v>14</v>
      </c>
      <c r="E92" s="61">
        <v>0.17100000000000001</v>
      </c>
    </row>
    <row r="93" spans="1:5" s="108" customFormat="1" ht="31.5" x14ac:dyDescent="0.45">
      <c r="A93" s="160">
        <v>73</v>
      </c>
      <c r="B93" s="130">
        <v>2318</v>
      </c>
      <c r="C93" s="90" t="s">
        <v>345</v>
      </c>
      <c r="D93" s="130" t="s">
        <v>14</v>
      </c>
      <c r="E93" s="61">
        <v>0.114</v>
      </c>
    </row>
    <row r="94" spans="1:5" s="108" customFormat="1" ht="31.5" x14ac:dyDescent="0.45">
      <c r="A94" s="160">
        <v>74</v>
      </c>
      <c r="B94" s="130">
        <v>2319</v>
      </c>
      <c r="C94" s="90" t="s">
        <v>346</v>
      </c>
      <c r="D94" s="130" t="s">
        <v>14</v>
      </c>
      <c r="E94" s="61">
        <v>7.9000000000000001E-2</v>
      </c>
    </row>
    <row r="95" spans="1:5" s="108" customFormat="1" ht="15.75" x14ac:dyDescent="0.45">
      <c r="A95" s="160">
        <v>75</v>
      </c>
      <c r="B95" s="130">
        <v>2320</v>
      </c>
      <c r="C95" s="90" t="s">
        <v>347</v>
      </c>
      <c r="D95" s="130" t="s">
        <v>14</v>
      </c>
      <c r="E95" s="61">
        <v>0.19</v>
      </c>
    </row>
    <row r="96" spans="1:5" s="108" customFormat="1" ht="31.5" x14ac:dyDescent="0.45">
      <c r="A96" s="160">
        <v>76</v>
      </c>
      <c r="B96" s="130">
        <v>2321</v>
      </c>
      <c r="C96" s="90" t="s">
        <v>348</v>
      </c>
      <c r="D96" s="130" t="s">
        <v>14</v>
      </c>
      <c r="E96" s="61">
        <v>0.38100000000000001</v>
      </c>
    </row>
    <row r="97" spans="1:10" s="108" customFormat="1" ht="31.5" x14ac:dyDescent="0.45">
      <c r="A97" s="160">
        <v>77</v>
      </c>
      <c r="B97" s="130">
        <v>2322</v>
      </c>
      <c r="C97" s="90" t="s">
        <v>349</v>
      </c>
      <c r="D97" s="130" t="s">
        <v>14</v>
      </c>
      <c r="E97" s="61">
        <v>0.23200000000000001</v>
      </c>
    </row>
    <row r="98" spans="1:10" s="108" customFormat="1" ht="15.75" x14ac:dyDescent="0.45">
      <c r="A98" s="160">
        <v>78</v>
      </c>
      <c r="B98" s="130">
        <v>2323</v>
      </c>
      <c r="C98" s="90" t="s">
        <v>350</v>
      </c>
      <c r="D98" s="130" t="s">
        <v>14</v>
      </c>
      <c r="E98" s="61">
        <v>0.14599999999999999</v>
      </c>
    </row>
    <row r="99" spans="1:10" s="108" customFormat="1" ht="31.5" x14ac:dyDescent="0.45">
      <c r="A99" s="160">
        <v>79</v>
      </c>
      <c r="B99" s="130">
        <v>2324</v>
      </c>
      <c r="C99" s="90" t="s">
        <v>351</v>
      </c>
      <c r="D99" s="130" t="s">
        <v>14</v>
      </c>
      <c r="E99" s="61">
        <v>0.13100000000000001</v>
      </c>
    </row>
    <row r="100" spans="1:10" s="108" customFormat="1" ht="31.5" x14ac:dyDescent="0.45">
      <c r="A100" s="160">
        <v>80</v>
      </c>
      <c r="B100" s="130">
        <v>2325</v>
      </c>
      <c r="C100" s="90" t="s">
        <v>352</v>
      </c>
      <c r="D100" s="130" t="s">
        <v>14</v>
      </c>
      <c r="E100" s="61">
        <v>7.6999999999999999E-2</v>
      </c>
    </row>
    <row r="101" spans="1:10" s="108" customFormat="1" ht="31.5" x14ac:dyDescent="0.45">
      <c r="A101" s="160">
        <v>81</v>
      </c>
      <c r="B101" s="130">
        <v>2326</v>
      </c>
      <c r="C101" s="90" t="s">
        <v>353</v>
      </c>
      <c r="D101" s="130" t="s">
        <v>14</v>
      </c>
      <c r="E101" s="61">
        <v>0.10299999999999999</v>
      </c>
    </row>
    <row r="102" spans="1:10" s="108" customFormat="1" ht="31.5" x14ac:dyDescent="0.45">
      <c r="A102" s="160">
        <v>82</v>
      </c>
      <c r="B102" s="130">
        <v>2327</v>
      </c>
      <c r="C102" s="90" t="s">
        <v>354</v>
      </c>
      <c r="D102" s="130" t="s">
        <v>14</v>
      </c>
      <c r="E102" s="61">
        <v>0.312</v>
      </c>
    </row>
    <row r="103" spans="1:10" s="50" customFormat="1" ht="31.5" x14ac:dyDescent="0.5">
      <c r="A103" s="160">
        <v>83</v>
      </c>
      <c r="B103" s="130">
        <v>2328</v>
      </c>
      <c r="C103" s="90" t="s">
        <v>355</v>
      </c>
      <c r="D103" s="130" t="s">
        <v>14</v>
      </c>
      <c r="E103" s="61">
        <v>0.20100000000000001</v>
      </c>
      <c r="J103" s="108"/>
    </row>
    <row r="104" spans="1:10" s="108" customFormat="1" ht="31.5" x14ac:dyDescent="0.45">
      <c r="A104" s="160">
        <v>84</v>
      </c>
      <c r="B104" s="130">
        <v>2329</v>
      </c>
      <c r="C104" s="90" t="s">
        <v>356</v>
      </c>
      <c r="D104" s="130" t="s">
        <v>14</v>
      </c>
      <c r="E104" s="61">
        <v>7.1999999999999995E-2</v>
      </c>
    </row>
    <row r="105" spans="1:10" s="108" customFormat="1" ht="31.5" x14ac:dyDescent="0.45">
      <c r="A105" s="160">
        <v>85</v>
      </c>
      <c r="B105" s="130">
        <v>2330</v>
      </c>
      <c r="C105" s="90" t="s">
        <v>357</v>
      </c>
      <c r="D105" s="130" t="s">
        <v>14</v>
      </c>
      <c r="E105" s="61">
        <v>0.221</v>
      </c>
    </row>
    <row r="106" spans="1:10" s="108" customFormat="1" ht="31.5" x14ac:dyDescent="0.5">
      <c r="A106" s="160">
        <v>86</v>
      </c>
      <c r="B106" s="130">
        <v>2331</v>
      </c>
      <c r="C106" s="90" t="s">
        <v>358</v>
      </c>
      <c r="D106" s="130" t="s">
        <v>14</v>
      </c>
      <c r="E106" s="61">
        <v>0.19500000000000001</v>
      </c>
      <c r="J106" s="50"/>
    </row>
    <row r="107" spans="1:10" s="108" customFormat="1" ht="31.5" x14ac:dyDescent="0.45">
      <c r="A107" s="160">
        <v>87</v>
      </c>
      <c r="B107" s="130">
        <v>2332</v>
      </c>
      <c r="C107" s="90" t="s">
        <v>359</v>
      </c>
      <c r="D107" s="130" t="s">
        <v>14</v>
      </c>
      <c r="E107" s="61">
        <v>0.32200000000000001</v>
      </c>
    </row>
    <row r="108" spans="1:10" s="108" customFormat="1" ht="31.5" x14ac:dyDescent="0.45">
      <c r="A108" s="160">
        <v>88</v>
      </c>
      <c r="B108" s="130">
        <v>2333</v>
      </c>
      <c r="C108" s="90" t="s">
        <v>360</v>
      </c>
      <c r="D108" s="130" t="s">
        <v>14</v>
      </c>
      <c r="E108" s="61">
        <v>0.14799999999999999</v>
      </c>
    </row>
    <row r="109" spans="1:10" s="108" customFormat="1" ht="31.5" x14ac:dyDescent="0.45">
      <c r="A109" s="160">
        <v>89</v>
      </c>
      <c r="B109" s="130">
        <v>2334</v>
      </c>
      <c r="C109" s="90" t="s">
        <v>361</v>
      </c>
      <c r="D109" s="130" t="s">
        <v>14</v>
      </c>
      <c r="E109" s="61">
        <v>0.32600000000000001</v>
      </c>
    </row>
    <row r="110" spans="1:10" s="108" customFormat="1" ht="31.5" x14ac:dyDescent="0.45">
      <c r="A110" s="160">
        <v>90</v>
      </c>
      <c r="B110" s="130">
        <v>2997</v>
      </c>
      <c r="C110" s="90" t="s">
        <v>2745</v>
      </c>
      <c r="D110" s="130" t="s">
        <v>14</v>
      </c>
      <c r="E110" s="61">
        <v>0.161</v>
      </c>
    </row>
    <row r="111" spans="1:10" s="108" customFormat="1" ht="31.5" x14ac:dyDescent="0.45">
      <c r="A111" s="160">
        <v>91</v>
      </c>
      <c r="B111" s="130">
        <v>2998</v>
      </c>
      <c r="C111" s="90" t="s">
        <v>2746</v>
      </c>
      <c r="D111" s="130" t="s">
        <v>14</v>
      </c>
      <c r="E111" s="61">
        <v>0.13900000000000001</v>
      </c>
    </row>
    <row r="112" spans="1:10" s="108" customFormat="1" ht="31.5" x14ac:dyDescent="0.45">
      <c r="A112" s="160">
        <v>92</v>
      </c>
      <c r="B112" s="130">
        <v>2999</v>
      </c>
      <c r="C112" s="90" t="s">
        <v>2747</v>
      </c>
      <c r="D112" s="130" t="s">
        <v>14</v>
      </c>
      <c r="E112" s="61">
        <v>0.153</v>
      </c>
    </row>
    <row r="113" spans="1:10" s="108" customFormat="1" ht="31.5" x14ac:dyDescent="0.45">
      <c r="A113" s="160">
        <v>93</v>
      </c>
      <c r="B113" s="130">
        <v>3000</v>
      </c>
      <c r="C113" s="90" t="s">
        <v>2748</v>
      </c>
      <c r="D113" s="130" t="s">
        <v>14</v>
      </c>
      <c r="E113" s="61">
        <v>0.22800000000000001</v>
      </c>
    </row>
    <row r="114" spans="1:10" s="108" customFormat="1" ht="31.5" x14ac:dyDescent="0.45">
      <c r="A114" s="160">
        <v>94</v>
      </c>
      <c r="B114" s="130">
        <v>3001</v>
      </c>
      <c r="C114" s="140" t="s">
        <v>2749</v>
      </c>
      <c r="D114" s="130" t="s">
        <v>14</v>
      </c>
      <c r="E114" s="61">
        <v>8.8999999999999996E-2</v>
      </c>
    </row>
    <row r="115" spans="1:10" s="108" customFormat="1" ht="31.5" x14ac:dyDescent="0.45">
      <c r="A115" s="160">
        <v>95</v>
      </c>
      <c r="B115" s="59">
        <v>3002</v>
      </c>
      <c r="C115" s="90" t="s">
        <v>362</v>
      </c>
      <c r="D115" s="130" t="s">
        <v>14</v>
      </c>
      <c r="E115" s="61">
        <v>0.312</v>
      </c>
    </row>
    <row r="116" spans="1:10" s="108" customFormat="1" ht="31.5" x14ac:dyDescent="0.45">
      <c r="A116" s="160">
        <v>96</v>
      </c>
      <c r="B116" s="59">
        <v>3003</v>
      </c>
      <c r="C116" s="90" t="s">
        <v>2750</v>
      </c>
      <c r="D116" s="130" t="s">
        <v>14</v>
      </c>
      <c r="E116" s="61">
        <v>1.022</v>
      </c>
    </row>
    <row r="117" spans="1:10" s="50" customFormat="1" ht="31.5" x14ac:dyDescent="0.5">
      <c r="A117" s="160">
        <v>97</v>
      </c>
      <c r="B117" s="59">
        <v>3004</v>
      </c>
      <c r="C117" s="90" t="s">
        <v>2751</v>
      </c>
      <c r="D117" s="130" t="s">
        <v>14</v>
      </c>
      <c r="E117" s="61">
        <v>0.19700000000000001</v>
      </c>
      <c r="J117" s="108"/>
    </row>
    <row r="118" spans="1:10" s="50" customFormat="1" ht="31.5" x14ac:dyDescent="0.5">
      <c r="A118" s="160">
        <v>98</v>
      </c>
      <c r="B118" s="59">
        <v>3005</v>
      </c>
      <c r="C118" s="90" t="s">
        <v>2752</v>
      </c>
      <c r="D118" s="130" t="s">
        <v>14</v>
      </c>
      <c r="E118" s="61">
        <v>0.217</v>
      </c>
      <c r="J118" s="108"/>
    </row>
    <row r="119" spans="1:10" s="108" customFormat="1" ht="47.25" x14ac:dyDescent="0.45">
      <c r="A119" s="160">
        <v>99</v>
      </c>
      <c r="B119" s="59">
        <v>3006</v>
      </c>
      <c r="C119" s="90" t="s">
        <v>2753</v>
      </c>
      <c r="D119" s="130" t="s">
        <v>14</v>
      </c>
      <c r="E119" s="61">
        <v>0.61199999999999999</v>
      </c>
    </row>
    <row r="120" spans="1:10" s="108" customFormat="1" ht="31.5" x14ac:dyDescent="0.45">
      <c r="A120" s="160">
        <v>100</v>
      </c>
      <c r="B120" s="59">
        <v>3007</v>
      </c>
      <c r="C120" s="90" t="s">
        <v>2754</v>
      </c>
      <c r="D120" s="130" t="s">
        <v>14</v>
      </c>
      <c r="E120" s="61">
        <v>0.156</v>
      </c>
      <c r="I120" s="127"/>
    </row>
    <row r="121" spans="1:10" s="108" customFormat="1" ht="15.75" x14ac:dyDescent="0.45">
      <c r="A121" s="130"/>
      <c r="B121" s="130"/>
      <c r="C121" s="127" t="s">
        <v>107</v>
      </c>
      <c r="D121" s="130"/>
      <c r="E121" s="66">
        <f>SUM(E21:E120)</f>
        <v>28.562000000000008</v>
      </c>
      <c r="H121" s="141"/>
      <c r="I121" s="141"/>
    </row>
    <row r="122" spans="1:10" s="108" customFormat="1" ht="15.75" x14ac:dyDescent="0.45">
      <c r="A122" s="587" t="s">
        <v>3088</v>
      </c>
      <c r="B122" s="566"/>
      <c r="C122" s="566"/>
      <c r="D122" s="566"/>
      <c r="E122" s="588"/>
      <c r="H122" s="141"/>
      <c r="I122" s="141"/>
    </row>
    <row r="123" spans="1:10" s="50" customFormat="1" ht="31.5" x14ac:dyDescent="0.5">
      <c r="A123" s="130">
        <v>1</v>
      </c>
      <c r="B123" s="130">
        <v>2208</v>
      </c>
      <c r="C123" s="140" t="s">
        <v>2755</v>
      </c>
      <c r="D123" s="130" t="s">
        <v>83</v>
      </c>
      <c r="E123" s="61">
        <v>12.064</v>
      </c>
    </row>
    <row r="124" spans="1:10" s="50" customFormat="1" ht="31.5" x14ac:dyDescent="0.5">
      <c r="A124" s="130">
        <v>2</v>
      </c>
      <c r="B124" s="130">
        <v>2209</v>
      </c>
      <c r="C124" s="140" t="s">
        <v>2756</v>
      </c>
      <c r="D124" s="130" t="s">
        <v>83</v>
      </c>
      <c r="E124" s="61">
        <v>7.9210000000000003</v>
      </c>
    </row>
    <row r="125" spans="1:10" s="185" customFormat="1" ht="15.75" x14ac:dyDescent="0.5">
      <c r="A125" s="160">
        <v>3</v>
      </c>
      <c r="B125" s="51">
        <v>2205</v>
      </c>
      <c r="C125" s="184" t="s">
        <v>363</v>
      </c>
      <c r="D125" s="160" t="s">
        <v>83</v>
      </c>
      <c r="E125" s="352">
        <v>11.071</v>
      </c>
      <c r="F125" s="61"/>
      <c r="J125" s="108"/>
    </row>
    <row r="126" spans="1:10" s="185" customFormat="1" ht="15.75" x14ac:dyDescent="0.5">
      <c r="A126" s="160">
        <v>4</v>
      </c>
      <c r="B126" s="51">
        <v>2210</v>
      </c>
      <c r="C126" s="184" t="s">
        <v>364</v>
      </c>
      <c r="D126" s="160" t="s">
        <v>83</v>
      </c>
      <c r="E126" s="61">
        <v>7.806</v>
      </c>
      <c r="J126" s="108"/>
    </row>
    <row r="127" spans="1:10" s="185" customFormat="1" ht="15.75" x14ac:dyDescent="0.5">
      <c r="A127" s="160">
        <v>5</v>
      </c>
      <c r="B127" s="160">
        <v>2207</v>
      </c>
      <c r="C127" s="45" t="s">
        <v>2758</v>
      </c>
      <c r="D127" s="160" t="s">
        <v>83</v>
      </c>
      <c r="E127" s="61">
        <v>10.388999999999999</v>
      </c>
    </row>
    <row r="128" spans="1:10" s="185" customFormat="1" ht="15.75" x14ac:dyDescent="0.5">
      <c r="A128" s="160"/>
      <c r="B128" s="160"/>
      <c r="C128" s="186" t="s">
        <v>107</v>
      </c>
      <c r="D128" s="160"/>
      <c r="E128" s="66">
        <f>SUM(E123:E127)</f>
        <v>49.250999999999991</v>
      </c>
    </row>
    <row r="129" spans="1:10" s="50" customFormat="1" ht="15.75" x14ac:dyDescent="0.5">
      <c r="A129" s="130"/>
      <c r="B129" s="59"/>
      <c r="C129" s="552" t="s">
        <v>2759</v>
      </c>
      <c r="D129" s="554"/>
      <c r="E129" s="66">
        <f>E16+E19+E121+E128</f>
        <v>218.34899999999999</v>
      </c>
    </row>
    <row r="130" spans="1:10" s="50" customFormat="1" ht="15.75" x14ac:dyDescent="0.5">
      <c r="A130" s="130"/>
      <c r="B130" s="59"/>
      <c r="C130" s="142" t="s">
        <v>278</v>
      </c>
      <c r="D130" s="130"/>
      <c r="E130" s="66"/>
    </row>
    <row r="131" spans="1:10" s="150" customFormat="1" ht="31.5" x14ac:dyDescent="0.25">
      <c r="A131" s="107">
        <v>1</v>
      </c>
      <c r="B131" s="107"/>
      <c r="C131" s="121" t="s">
        <v>365</v>
      </c>
      <c r="D131" s="107" t="s">
        <v>14</v>
      </c>
      <c r="E131" s="488">
        <v>0.45</v>
      </c>
    </row>
    <row r="132" spans="1:10" s="527" customFormat="1" ht="31.5" x14ac:dyDescent="0.25">
      <c r="A132" s="107">
        <v>2</v>
      </c>
      <c r="B132" s="107"/>
      <c r="C132" s="121" t="s">
        <v>2760</v>
      </c>
      <c r="D132" s="107" t="s">
        <v>14</v>
      </c>
      <c r="E132" s="488">
        <v>0.96</v>
      </c>
    </row>
    <row r="133" spans="1:10" s="527" customFormat="1" ht="31.5" x14ac:dyDescent="0.25">
      <c r="A133" s="107">
        <v>3</v>
      </c>
      <c r="B133" s="107"/>
      <c r="C133" s="121" t="s">
        <v>2761</v>
      </c>
      <c r="D133" s="107" t="s">
        <v>14</v>
      </c>
      <c r="E133" s="488">
        <v>0.42</v>
      </c>
    </row>
    <row r="134" spans="1:10" s="527" customFormat="1" ht="31.5" x14ac:dyDescent="0.25">
      <c r="A134" s="107">
        <v>4</v>
      </c>
      <c r="B134" s="107"/>
      <c r="C134" s="121" t="s">
        <v>366</v>
      </c>
      <c r="D134" s="107" t="s">
        <v>14</v>
      </c>
      <c r="E134" s="488">
        <v>0.25</v>
      </c>
    </row>
    <row r="135" spans="1:10" s="527" customFormat="1" ht="15.75" x14ac:dyDescent="0.25">
      <c r="A135" s="107">
        <v>5</v>
      </c>
      <c r="B135" s="107"/>
      <c r="C135" s="121" t="s">
        <v>367</v>
      </c>
      <c r="D135" s="107" t="s">
        <v>14</v>
      </c>
      <c r="E135" s="488">
        <v>0.5</v>
      </c>
    </row>
    <row r="136" spans="1:10" s="150" customFormat="1" ht="31.5" x14ac:dyDescent="0.25">
      <c r="A136" s="107">
        <v>6</v>
      </c>
      <c r="B136" s="97"/>
      <c r="C136" s="112" t="s">
        <v>368</v>
      </c>
      <c r="D136" s="97" t="s">
        <v>14</v>
      </c>
      <c r="E136" s="424">
        <v>0.45</v>
      </c>
      <c r="J136" s="527"/>
    </row>
    <row r="137" spans="1:10" s="527" customFormat="1" ht="31.5" x14ac:dyDescent="0.25">
      <c r="A137" s="107">
        <v>7</v>
      </c>
      <c r="B137" s="107"/>
      <c r="C137" s="121" t="s">
        <v>369</v>
      </c>
      <c r="D137" s="107" t="s">
        <v>14</v>
      </c>
      <c r="E137" s="488">
        <v>1</v>
      </c>
    </row>
    <row r="138" spans="1:10" s="527" customFormat="1" ht="31.5" x14ac:dyDescent="0.25">
      <c r="A138" s="107">
        <v>8</v>
      </c>
      <c r="B138" s="107"/>
      <c r="C138" s="121" t="s">
        <v>370</v>
      </c>
      <c r="D138" s="107" t="s">
        <v>14</v>
      </c>
      <c r="E138" s="488">
        <v>0.85</v>
      </c>
    </row>
    <row r="139" spans="1:10" s="527" customFormat="1" ht="31.5" x14ac:dyDescent="0.25">
      <c r="A139" s="107">
        <v>9</v>
      </c>
      <c r="B139" s="107"/>
      <c r="C139" s="121" t="s">
        <v>371</v>
      </c>
      <c r="D139" s="107" t="s">
        <v>14</v>
      </c>
      <c r="E139" s="488">
        <v>0.35</v>
      </c>
    </row>
    <row r="140" spans="1:10" s="527" customFormat="1" ht="15.75" x14ac:dyDescent="0.25">
      <c r="A140" s="107">
        <v>10</v>
      </c>
      <c r="B140" s="107"/>
      <c r="C140" s="121" t="s">
        <v>372</v>
      </c>
      <c r="D140" s="107" t="s">
        <v>14</v>
      </c>
      <c r="E140" s="488">
        <v>0.15</v>
      </c>
    </row>
    <row r="141" spans="1:10" s="527" customFormat="1" ht="31.5" x14ac:dyDescent="0.25">
      <c r="A141" s="107">
        <v>11</v>
      </c>
      <c r="B141" s="107"/>
      <c r="C141" s="121" t="s">
        <v>373</v>
      </c>
      <c r="D141" s="107" t="s">
        <v>14</v>
      </c>
      <c r="E141" s="488">
        <v>0.18</v>
      </c>
      <c r="J141" s="150"/>
    </row>
    <row r="142" spans="1:10" s="12" customFormat="1" ht="18.75" x14ac:dyDescent="0.3">
      <c r="A142" s="120"/>
      <c r="B142" s="120"/>
      <c r="C142" s="552" t="s">
        <v>107</v>
      </c>
      <c r="D142" s="554"/>
      <c r="E142" s="143">
        <f>SUM(E131:E141)</f>
        <v>5.56</v>
      </c>
      <c r="H142" s="144"/>
    </row>
    <row r="143" spans="1:10" s="12" customFormat="1" ht="18.75" x14ac:dyDescent="0.3">
      <c r="A143" s="120"/>
      <c r="B143" s="120"/>
      <c r="C143" s="552" t="s">
        <v>374</v>
      </c>
      <c r="D143" s="554"/>
      <c r="E143" s="66">
        <f>E128+E121+E18+E16+E142</f>
        <v>223.90899999999999</v>
      </c>
      <c r="F143" s="144"/>
    </row>
    <row r="145" spans="1:10" ht="15.75" x14ac:dyDescent="0.25">
      <c r="A145" s="583" t="s">
        <v>3046</v>
      </c>
      <c r="B145" s="583"/>
      <c r="C145" s="583"/>
    </row>
    <row r="146" spans="1:10" s="50" customFormat="1" ht="15.75" x14ac:dyDescent="0.25">
      <c r="A146" s="130">
        <v>1</v>
      </c>
      <c r="B146" s="59">
        <v>2206</v>
      </c>
      <c r="C146" s="90" t="s">
        <v>2757</v>
      </c>
      <c r="D146" s="130" t="s">
        <v>83</v>
      </c>
      <c r="E146" s="61">
        <v>7.5910000000000002</v>
      </c>
      <c r="J146" s="108"/>
    </row>
    <row r="147" spans="1:10" ht="15.75" x14ac:dyDescent="0.25">
      <c r="A147" s="5"/>
      <c r="B147" s="5"/>
      <c r="C147" s="552" t="s">
        <v>107</v>
      </c>
      <c r="D147" s="554"/>
      <c r="E147" s="66">
        <v>7.5910000000000002</v>
      </c>
    </row>
  </sheetData>
  <mergeCells count="10">
    <mergeCell ref="C147:D147"/>
    <mergeCell ref="B1:F1"/>
    <mergeCell ref="C129:D129"/>
    <mergeCell ref="A145:C145"/>
    <mergeCell ref="C142:D142"/>
    <mergeCell ref="C143:D143"/>
    <mergeCell ref="A11:E11"/>
    <mergeCell ref="A17:E17"/>
    <mergeCell ref="A20:E20"/>
    <mergeCell ref="A122:E122"/>
  </mergeCells>
  <pageMargins left="0.51181102362204722" right="0.35433070866141736" top="0.47244094488188981" bottom="0.47244094488188981" header="0.19685039370078741" footer="0.19685039370078741"/>
  <pageSetup paperSize="9" orientation="portrait" r:id="rId1"/>
  <headerFooter>
    <oddFooter>&amp;C&amp;P&amp;RKAWRTHAH DIVISION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4"/>
  <sheetViews>
    <sheetView view="pageBreakPreview" zoomScaleNormal="100" zoomScaleSheetLayoutView="100" workbookViewId="0">
      <selection activeCell="A152" sqref="A152:XFD152"/>
    </sheetView>
  </sheetViews>
  <sheetFormatPr defaultColWidth="9.140625" defaultRowHeight="18" customHeight="1" x14ac:dyDescent="0.25"/>
  <cols>
    <col min="1" max="1" width="6.5703125" style="24" customWidth="1"/>
    <col min="2" max="2" width="7.85546875" style="24" customWidth="1"/>
    <col min="3" max="3" width="57.28515625" style="24" customWidth="1"/>
    <col min="4" max="4" width="9" style="24" customWidth="1"/>
    <col min="5" max="5" width="11.85546875" style="24" customWidth="1"/>
    <col min="7" max="16384" width="9.140625" style="24"/>
  </cols>
  <sheetData>
    <row r="1" spans="1:7" ht="20.25" customHeight="1" x14ac:dyDescent="0.45">
      <c r="A1" s="551" t="s">
        <v>2763</v>
      </c>
      <c r="B1" s="551"/>
      <c r="C1" s="551"/>
      <c r="D1" s="551"/>
      <c r="E1" s="551"/>
    </row>
    <row r="2" spans="1:7" s="146" customFormat="1" ht="47.25" x14ac:dyDescent="0.45">
      <c r="A2" s="115" t="s">
        <v>1443</v>
      </c>
      <c r="B2" s="115" t="s">
        <v>0</v>
      </c>
      <c r="C2" s="115" t="s">
        <v>1444</v>
      </c>
      <c r="D2" s="114" t="s">
        <v>103</v>
      </c>
      <c r="E2" s="114" t="s">
        <v>2762</v>
      </c>
    </row>
    <row r="3" spans="1:7" customFormat="1" x14ac:dyDescent="0.55000000000000004">
      <c r="A3" s="396">
        <v>1</v>
      </c>
      <c r="B3" s="403"/>
      <c r="C3" s="403" t="s">
        <v>3084</v>
      </c>
      <c r="D3" s="406"/>
      <c r="E3" s="401"/>
      <c r="F3" s="12"/>
      <c r="G3" s="12"/>
    </row>
    <row r="4" spans="1:7" customFormat="1" x14ac:dyDescent="0.55000000000000004">
      <c r="A4" s="398">
        <f t="shared" ref="A4:A9" si="0">A3+1</f>
        <v>2</v>
      </c>
      <c r="B4" s="403"/>
      <c r="C4" s="403" t="s">
        <v>3085</v>
      </c>
      <c r="D4" s="406"/>
      <c r="E4" s="401"/>
      <c r="F4" s="12"/>
      <c r="G4" s="12"/>
    </row>
    <row r="5" spans="1:7" customFormat="1" x14ac:dyDescent="0.55000000000000004">
      <c r="A5" s="398">
        <f t="shared" si="0"/>
        <v>3</v>
      </c>
      <c r="B5" s="90"/>
      <c r="C5" s="90" t="s">
        <v>3086</v>
      </c>
      <c r="D5" s="406"/>
      <c r="E5" s="400">
        <f>E13</f>
        <v>23.626999999999999</v>
      </c>
      <c r="F5" s="12"/>
      <c r="G5" s="12"/>
    </row>
    <row r="6" spans="1:7" customFormat="1" x14ac:dyDescent="0.55000000000000004">
      <c r="A6" s="398">
        <f t="shared" si="0"/>
        <v>4</v>
      </c>
      <c r="B6" s="90"/>
      <c r="C6" s="90" t="s">
        <v>3087</v>
      </c>
      <c r="D6" s="406"/>
      <c r="E6" s="400">
        <f>E18</f>
        <v>169.297</v>
      </c>
      <c r="F6" s="12"/>
      <c r="G6" s="12"/>
    </row>
    <row r="7" spans="1:7" customFormat="1" x14ac:dyDescent="0.55000000000000004">
      <c r="A7" s="398">
        <f t="shared" si="0"/>
        <v>5</v>
      </c>
      <c r="B7" s="90"/>
      <c r="C7" s="90" t="s">
        <v>3088</v>
      </c>
      <c r="D7" s="406"/>
      <c r="E7" s="400">
        <f>E165</f>
        <v>214.49</v>
      </c>
      <c r="F7" s="12"/>
      <c r="G7" s="12"/>
    </row>
    <row r="8" spans="1:7" customFormat="1" x14ac:dyDescent="0.55000000000000004">
      <c r="A8" s="398">
        <f t="shared" si="0"/>
        <v>6</v>
      </c>
      <c r="B8" s="90"/>
      <c r="C8" s="90" t="s">
        <v>377</v>
      </c>
      <c r="D8" s="406"/>
      <c r="E8" s="400"/>
      <c r="F8" s="12"/>
      <c r="G8" s="12"/>
    </row>
    <row r="9" spans="1:7" customFormat="1" x14ac:dyDescent="0.55000000000000004">
      <c r="A9" s="398">
        <f t="shared" si="0"/>
        <v>7</v>
      </c>
      <c r="B9" s="90"/>
      <c r="C9" s="90" t="s">
        <v>596</v>
      </c>
      <c r="D9" s="406"/>
      <c r="E9" s="400">
        <f>E147+E175</f>
        <v>80.410000000000039</v>
      </c>
      <c r="F9" s="12"/>
      <c r="G9" s="12"/>
    </row>
    <row r="10" spans="1:7" customFormat="1" x14ac:dyDescent="0.55000000000000004">
      <c r="A10" s="398"/>
      <c r="B10" s="90"/>
      <c r="C10" s="90"/>
      <c r="D10" s="80" t="s">
        <v>107</v>
      </c>
      <c r="E10" s="74">
        <f>SUM(E3:E9)</f>
        <v>487.82400000000001</v>
      </c>
      <c r="F10" s="12"/>
      <c r="G10" s="12"/>
    </row>
    <row r="11" spans="1:7" customFormat="1" x14ac:dyDescent="0.55000000000000004">
      <c r="A11" s="573" t="s">
        <v>3086</v>
      </c>
      <c r="B11" s="574"/>
      <c r="C11" s="574"/>
      <c r="D11" s="574"/>
      <c r="E11" s="575"/>
      <c r="F11" s="12"/>
      <c r="G11" s="12"/>
    </row>
    <row r="12" spans="1:7" s="105" customFormat="1" ht="28.15" customHeight="1" x14ac:dyDescent="0.5">
      <c r="A12" s="324">
        <v>1</v>
      </c>
      <c r="B12" s="365" t="s">
        <v>1445</v>
      </c>
      <c r="C12" s="60" t="s">
        <v>1446</v>
      </c>
      <c r="D12" s="326" t="s">
        <v>321</v>
      </c>
      <c r="E12" s="326">
        <f>23.493+0.134</f>
        <v>23.626999999999999</v>
      </c>
      <c r="F12" s="50"/>
    </row>
    <row r="13" spans="1:7" s="105" customFormat="1" ht="15.75" x14ac:dyDescent="0.5">
      <c r="A13" s="399"/>
      <c r="B13" s="398"/>
      <c r="C13" s="60"/>
      <c r="D13" s="66" t="s">
        <v>107</v>
      </c>
      <c r="E13" s="66">
        <f>E12</f>
        <v>23.626999999999999</v>
      </c>
      <c r="F13" s="50"/>
    </row>
    <row r="14" spans="1:7" s="105" customFormat="1" ht="15.75" x14ac:dyDescent="0.5">
      <c r="A14" s="587" t="s">
        <v>3087</v>
      </c>
      <c r="B14" s="566"/>
      <c r="C14" s="566"/>
      <c r="D14" s="566"/>
      <c r="E14" s="588"/>
      <c r="F14" s="50"/>
    </row>
    <row r="15" spans="1:7" s="150" customFormat="1" ht="31.5" x14ac:dyDescent="0.5">
      <c r="A15" s="107">
        <v>1</v>
      </c>
      <c r="B15" s="107">
        <v>1619</v>
      </c>
      <c r="C15" s="41" t="s">
        <v>2078</v>
      </c>
      <c r="D15" s="351" t="s">
        <v>9</v>
      </c>
      <c r="E15" s="325">
        <v>60</v>
      </c>
    </row>
    <row r="16" spans="1:7" s="105" customFormat="1" ht="31.5" x14ac:dyDescent="0.5">
      <c r="A16" s="107">
        <v>2</v>
      </c>
      <c r="B16" s="324">
        <v>1623</v>
      </c>
      <c r="C16" s="53" t="s">
        <v>1448</v>
      </c>
      <c r="D16" s="326" t="s">
        <v>9</v>
      </c>
      <c r="E16" s="326">
        <v>57.235999999999997</v>
      </c>
      <c r="F16" s="50"/>
    </row>
    <row r="17" spans="1:6" s="105" customFormat="1" ht="15.75" x14ac:dyDescent="0.5">
      <c r="A17" s="399">
        <v>3</v>
      </c>
      <c r="B17" s="324">
        <v>2451</v>
      </c>
      <c r="C17" s="53" t="s">
        <v>1449</v>
      </c>
      <c r="D17" s="326" t="s">
        <v>9</v>
      </c>
      <c r="E17" s="326">
        <v>52.061</v>
      </c>
      <c r="F17" s="50"/>
    </row>
    <row r="18" spans="1:6" s="105" customFormat="1" ht="15.75" x14ac:dyDescent="0.5">
      <c r="A18" s="399"/>
      <c r="B18" s="399"/>
      <c r="C18" s="423"/>
      <c r="D18" s="66" t="s">
        <v>107</v>
      </c>
      <c r="E18" s="66">
        <f>SUM(E15:E17)</f>
        <v>169.297</v>
      </c>
      <c r="F18" s="50"/>
    </row>
    <row r="19" spans="1:6" s="105" customFormat="1" ht="15.75" x14ac:dyDescent="0.5">
      <c r="A19" s="587" t="s">
        <v>596</v>
      </c>
      <c r="B19" s="566"/>
      <c r="C19" s="566"/>
      <c r="D19" s="566"/>
      <c r="E19" s="588"/>
      <c r="F19" s="50"/>
    </row>
    <row r="20" spans="1:6" s="105" customFormat="1" ht="15.75" x14ac:dyDescent="0.5">
      <c r="A20" s="324">
        <v>1</v>
      </c>
      <c r="B20" s="324">
        <v>1456</v>
      </c>
      <c r="C20" s="53" t="s">
        <v>1450</v>
      </c>
      <c r="D20" s="51" t="s">
        <v>14</v>
      </c>
      <c r="E20" s="326">
        <v>1.46</v>
      </c>
      <c r="F20" s="50"/>
    </row>
    <row r="21" spans="1:6" s="105" customFormat="1" ht="15.75" x14ac:dyDescent="0.5">
      <c r="A21" s="324">
        <v>2</v>
      </c>
      <c r="B21" s="324">
        <v>1457</v>
      </c>
      <c r="C21" s="53" t="s">
        <v>1451</v>
      </c>
      <c r="D21" s="51" t="s">
        <v>14</v>
      </c>
      <c r="E21" s="326">
        <v>0.21</v>
      </c>
      <c r="F21" s="50"/>
    </row>
    <row r="22" spans="1:6" s="105" customFormat="1" ht="31.5" x14ac:dyDescent="0.5">
      <c r="A22" s="324">
        <v>3</v>
      </c>
      <c r="B22" s="324">
        <v>1458</v>
      </c>
      <c r="C22" s="53" t="s">
        <v>1452</v>
      </c>
      <c r="D22" s="51" t="s">
        <v>14</v>
      </c>
      <c r="E22" s="326">
        <v>2.6</v>
      </c>
      <c r="F22" s="50"/>
    </row>
    <row r="23" spans="1:6" s="105" customFormat="1" ht="15.75" x14ac:dyDescent="0.5">
      <c r="A23" s="399">
        <v>4</v>
      </c>
      <c r="B23" s="324">
        <v>1459</v>
      </c>
      <c r="C23" s="53" t="s">
        <v>1453</v>
      </c>
      <c r="D23" s="51" t="s">
        <v>14</v>
      </c>
      <c r="E23" s="326">
        <v>0.72</v>
      </c>
      <c r="F23" s="50"/>
    </row>
    <row r="24" spans="1:6" s="105" customFormat="1" ht="15.75" x14ac:dyDescent="0.5">
      <c r="A24" s="399">
        <v>5</v>
      </c>
      <c r="B24" s="324">
        <v>1461</v>
      </c>
      <c r="C24" s="53" t="s">
        <v>1454</v>
      </c>
      <c r="D24" s="51" t="s">
        <v>14</v>
      </c>
      <c r="E24" s="326">
        <v>2.4700000000000002</v>
      </c>
      <c r="F24" s="50"/>
    </row>
    <row r="25" spans="1:6" s="105" customFormat="1" ht="31.5" x14ac:dyDescent="0.5">
      <c r="A25" s="399">
        <v>6</v>
      </c>
      <c r="B25" s="324">
        <v>1462</v>
      </c>
      <c r="C25" s="53" t="s">
        <v>1455</v>
      </c>
      <c r="D25" s="51" t="s">
        <v>14</v>
      </c>
      <c r="E25" s="326">
        <v>0.66</v>
      </c>
      <c r="F25" s="50"/>
    </row>
    <row r="26" spans="1:6" s="105" customFormat="1" ht="29.65" customHeight="1" x14ac:dyDescent="0.5">
      <c r="A26" s="399">
        <v>7</v>
      </c>
      <c r="B26" s="324">
        <v>1463</v>
      </c>
      <c r="C26" s="53" t="s">
        <v>1456</v>
      </c>
      <c r="D26" s="51" t="s">
        <v>14</v>
      </c>
      <c r="E26" s="326">
        <v>0.22</v>
      </c>
      <c r="F26" s="50"/>
    </row>
    <row r="27" spans="1:6" s="105" customFormat="1" ht="31.5" x14ac:dyDescent="0.5">
      <c r="A27" s="399">
        <v>8</v>
      </c>
      <c r="B27" s="324">
        <v>1476</v>
      </c>
      <c r="C27" s="290" t="s">
        <v>1457</v>
      </c>
      <c r="D27" s="51" t="s">
        <v>14</v>
      </c>
      <c r="E27" s="326">
        <v>1.07</v>
      </c>
      <c r="F27" s="50"/>
    </row>
    <row r="28" spans="1:6" s="105" customFormat="1" ht="21" customHeight="1" x14ac:dyDescent="0.5">
      <c r="A28" s="399">
        <v>9</v>
      </c>
      <c r="B28" s="324">
        <v>1477</v>
      </c>
      <c r="C28" s="53" t="s">
        <v>1458</v>
      </c>
      <c r="D28" s="51" t="s">
        <v>14</v>
      </c>
      <c r="E28" s="326">
        <v>1.22</v>
      </c>
      <c r="F28" s="50"/>
    </row>
    <row r="29" spans="1:6" s="105" customFormat="1" ht="18" customHeight="1" x14ac:dyDescent="0.5">
      <c r="A29" s="399">
        <v>10</v>
      </c>
      <c r="B29" s="324">
        <v>1478</v>
      </c>
      <c r="C29" s="53" t="s">
        <v>1459</v>
      </c>
      <c r="D29" s="51" t="s">
        <v>14</v>
      </c>
      <c r="E29" s="326">
        <v>1.1000000000000001</v>
      </c>
      <c r="F29" s="50"/>
    </row>
    <row r="30" spans="1:6" s="105" customFormat="1" ht="15.75" x14ac:dyDescent="0.5">
      <c r="A30" s="399">
        <v>11</v>
      </c>
      <c r="B30" s="324">
        <v>1479</v>
      </c>
      <c r="C30" s="53" t="s">
        <v>1460</v>
      </c>
      <c r="D30" s="51" t="s">
        <v>14</v>
      </c>
      <c r="E30" s="326">
        <v>1.33</v>
      </c>
      <c r="F30" s="50"/>
    </row>
    <row r="31" spans="1:6" s="105" customFormat="1" ht="31.5" x14ac:dyDescent="0.25">
      <c r="A31" s="399">
        <v>12</v>
      </c>
      <c r="B31" s="324">
        <v>1480</v>
      </c>
      <c r="C31" s="53" t="s">
        <v>1461</v>
      </c>
      <c r="D31" s="51" t="s">
        <v>14</v>
      </c>
      <c r="E31" s="326">
        <v>0.8</v>
      </c>
      <c r="F31" s="50"/>
    </row>
    <row r="32" spans="1:6" s="105" customFormat="1" ht="31.5" x14ac:dyDescent="0.25">
      <c r="A32" s="399">
        <v>13</v>
      </c>
      <c r="B32" s="324">
        <v>1481</v>
      </c>
      <c r="C32" s="53" t="s">
        <v>1462</v>
      </c>
      <c r="D32" s="51" t="s">
        <v>14</v>
      </c>
      <c r="E32" s="326">
        <v>0.26</v>
      </c>
      <c r="F32" s="50"/>
    </row>
    <row r="33" spans="1:6" s="105" customFormat="1" ht="31.5" x14ac:dyDescent="0.25">
      <c r="A33" s="399">
        <v>14</v>
      </c>
      <c r="B33" s="324">
        <v>1485</v>
      </c>
      <c r="C33" s="53" t="s">
        <v>1463</v>
      </c>
      <c r="D33" s="51" t="s">
        <v>14</v>
      </c>
      <c r="E33" s="326">
        <v>0.26</v>
      </c>
      <c r="F33" s="50"/>
    </row>
    <row r="34" spans="1:6" s="105" customFormat="1" ht="18" customHeight="1" x14ac:dyDescent="0.25">
      <c r="A34" s="399">
        <v>15</v>
      </c>
      <c r="B34" s="324">
        <v>1488</v>
      </c>
      <c r="C34" s="53" t="s">
        <v>1464</v>
      </c>
      <c r="D34" s="51" t="s">
        <v>14</v>
      </c>
      <c r="E34" s="326">
        <v>0.16</v>
      </c>
      <c r="F34" s="50"/>
    </row>
    <row r="35" spans="1:6" s="105" customFormat="1" ht="31.5" x14ac:dyDescent="0.25">
      <c r="A35" s="399">
        <v>16</v>
      </c>
      <c r="B35" s="324">
        <v>1489</v>
      </c>
      <c r="C35" s="53" t="s">
        <v>1465</v>
      </c>
      <c r="D35" s="51" t="s">
        <v>14</v>
      </c>
      <c r="E35" s="326">
        <v>0.11</v>
      </c>
      <c r="F35" s="50"/>
    </row>
    <row r="36" spans="1:6" s="105" customFormat="1" ht="31.5" x14ac:dyDescent="0.25">
      <c r="A36" s="399">
        <v>17</v>
      </c>
      <c r="B36" s="324">
        <v>1490</v>
      </c>
      <c r="C36" s="53" t="s">
        <v>1466</v>
      </c>
      <c r="D36" s="51" t="s">
        <v>14</v>
      </c>
      <c r="E36" s="326">
        <v>0.1</v>
      </c>
      <c r="F36" s="50"/>
    </row>
    <row r="37" spans="1:6" s="105" customFormat="1" ht="18" customHeight="1" x14ac:dyDescent="0.25">
      <c r="A37" s="399">
        <v>18</v>
      </c>
      <c r="B37" s="324">
        <v>1491</v>
      </c>
      <c r="C37" s="53" t="s">
        <v>1467</v>
      </c>
      <c r="D37" s="51" t="s">
        <v>14</v>
      </c>
      <c r="E37" s="326">
        <v>0.13</v>
      </c>
      <c r="F37" s="50"/>
    </row>
    <row r="38" spans="1:6" s="105" customFormat="1" ht="31.5" x14ac:dyDescent="0.25">
      <c r="A38" s="399">
        <v>19</v>
      </c>
      <c r="B38" s="324">
        <v>1497</v>
      </c>
      <c r="C38" s="53" t="s">
        <v>1468</v>
      </c>
      <c r="D38" s="51" t="s">
        <v>14</v>
      </c>
      <c r="E38" s="326">
        <v>0.44</v>
      </c>
      <c r="F38" s="50"/>
    </row>
    <row r="39" spans="1:6" s="105" customFormat="1" ht="15.75" x14ac:dyDescent="0.25">
      <c r="A39" s="399">
        <v>20</v>
      </c>
      <c r="B39" s="324">
        <v>1499</v>
      </c>
      <c r="C39" s="53" t="s">
        <v>1469</v>
      </c>
      <c r="D39" s="51" t="s">
        <v>14</v>
      </c>
      <c r="E39" s="326">
        <v>0.16</v>
      </c>
      <c r="F39" s="50"/>
    </row>
    <row r="40" spans="1:6" s="105" customFormat="1" ht="15.75" x14ac:dyDescent="0.25">
      <c r="A40" s="399">
        <v>21</v>
      </c>
      <c r="B40" s="324">
        <v>1500</v>
      </c>
      <c r="C40" s="53" t="s">
        <v>1470</v>
      </c>
      <c r="D40" s="51" t="s">
        <v>14</v>
      </c>
      <c r="E40" s="326">
        <v>0.31</v>
      </c>
      <c r="F40" s="50"/>
    </row>
    <row r="41" spans="1:6" s="105" customFormat="1" ht="15.75" x14ac:dyDescent="0.25">
      <c r="A41" s="399">
        <v>22</v>
      </c>
      <c r="B41" s="324">
        <v>1501</v>
      </c>
      <c r="C41" s="53" t="s">
        <v>1471</v>
      </c>
      <c r="D41" s="51" t="s">
        <v>14</v>
      </c>
      <c r="E41" s="326">
        <v>0.16</v>
      </c>
      <c r="F41" s="50"/>
    </row>
    <row r="42" spans="1:6" s="105" customFormat="1" ht="15.75" x14ac:dyDescent="0.25">
      <c r="A42" s="399">
        <v>23</v>
      </c>
      <c r="B42" s="324">
        <v>1502</v>
      </c>
      <c r="C42" s="53" t="s">
        <v>1472</v>
      </c>
      <c r="D42" s="51" t="s">
        <v>14</v>
      </c>
      <c r="E42" s="326">
        <v>0.28000000000000003</v>
      </c>
      <c r="F42" s="50"/>
    </row>
    <row r="43" spans="1:6" s="105" customFormat="1" ht="15.75" x14ac:dyDescent="0.25">
      <c r="A43" s="399">
        <v>24</v>
      </c>
      <c r="B43" s="324">
        <v>1503</v>
      </c>
      <c r="C43" s="53" t="s">
        <v>1473</v>
      </c>
      <c r="D43" s="51" t="s">
        <v>14</v>
      </c>
      <c r="E43" s="326">
        <v>0.35</v>
      </c>
      <c r="F43" s="50"/>
    </row>
    <row r="44" spans="1:6" s="105" customFormat="1" ht="15.75" x14ac:dyDescent="0.25">
      <c r="A44" s="399">
        <v>25</v>
      </c>
      <c r="B44" s="324">
        <v>1504</v>
      </c>
      <c r="C44" s="53" t="s">
        <v>1474</v>
      </c>
      <c r="D44" s="51" t="s">
        <v>14</v>
      </c>
      <c r="E44" s="326">
        <v>0.43</v>
      </c>
      <c r="F44" s="50"/>
    </row>
    <row r="45" spans="1:6" s="105" customFormat="1" ht="15.75" x14ac:dyDescent="0.25">
      <c r="A45" s="399">
        <v>26</v>
      </c>
      <c r="B45" s="324">
        <v>1505</v>
      </c>
      <c r="C45" s="53" t="s">
        <v>1475</v>
      </c>
      <c r="D45" s="51" t="s">
        <v>14</v>
      </c>
      <c r="E45" s="326">
        <v>0.1</v>
      </c>
      <c r="F45" s="50"/>
    </row>
    <row r="46" spans="1:6" s="105" customFormat="1" ht="15.75" x14ac:dyDescent="0.25">
      <c r="A46" s="399">
        <v>27</v>
      </c>
      <c r="B46" s="324">
        <v>1506</v>
      </c>
      <c r="C46" s="53" t="s">
        <v>1476</v>
      </c>
      <c r="D46" s="51" t="s">
        <v>14</v>
      </c>
      <c r="E46" s="326">
        <v>0.28999999999999998</v>
      </c>
      <c r="F46" s="50"/>
    </row>
    <row r="47" spans="1:6" s="105" customFormat="1" ht="31.5" x14ac:dyDescent="0.25">
      <c r="A47" s="399">
        <v>28</v>
      </c>
      <c r="B47" s="324">
        <v>1507</v>
      </c>
      <c r="C47" s="53" t="s">
        <v>1477</v>
      </c>
      <c r="D47" s="51" t="s">
        <v>14</v>
      </c>
      <c r="E47" s="326">
        <v>1.03</v>
      </c>
      <c r="F47" s="50"/>
    </row>
    <row r="48" spans="1:6" s="105" customFormat="1" ht="15.75" x14ac:dyDescent="0.25">
      <c r="A48" s="399">
        <v>29</v>
      </c>
      <c r="B48" s="324">
        <v>1508</v>
      </c>
      <c r="C48" s="53" t="s">
        <v>1478</v>
      </c>
      <c r="D48" s="51" t="s">
        <v>14</v>
      </c>
      <c r="E48" s="326">
        <v>0.44</v>
      </c>
      <c r="F48" s="50"/>
    </row>
    <row r="49" spans="1:6" s="105" customFormat="1" ht="15.75" x14ac:dyDescent="0.25">
      <c r="A49" s="399">
        <v>30</v>
      </c>
      <c r="B49" s="324">
        <v>1509</v>
      </c>
      <c r="C49" s="53" t="s">
        <v>1479</v>
      </c>
      <c r="D49" s="51" t="s">
        <v>14</v>
      </c>
      <c r="E49" s="326">
        <v>0.48</v>
      </c>
      <c r="F49" s="50"/>
    </row>
    <row r="50" spans="1:6" s="105" customFormat="1" ht="15.75" x14ac:dyDescent="0.25">
      <c r="A50" s="399">
        <v>31</v>
      </c>
      <c r="B50" s="324">
        <v>1516</v>
      </c>
      <c r="C50" s="53" t="s">
        <v>1480</v>
      </c>
      <c r="D50" s="51" t="s">
        <v>14</v>
      </c>
      <c r="E50" s="326">
        <v>1.91</v>
      </c>
      <c r="F50" s="50"/>
    </row>
    <row r="51" spans="1:6" s="105" customFormat="1" ht="31.5" x14ac:dyDescent="0.25">
      <c r="A51" s="399">
        <v>32</v>
      </c>
      <c r="B51" s="324">
        <v>1519</v>
      </c>
      <c r="C51" s="53" t="s">
        <v>1481</v>
      </c>
      <c r="D51" s="51" t="s">
        <v>14</v>
      </c>
      <c r="E51" s="326">
        <v>0.53</v>
      </c>
      <c r="F51" s="50"/>
    </row>
    <row r="52" spans="1:6" s="105" customFormat="1" ht="31.5" x14ac:dyDescent="0.25">
      <c r="A52" s="399">
        <v>33</v>
      </c>
      <c r="B52" s="324">
        <v>1520</v>
      </c>
      <c r="C52" s="53" t="s">
        <v>1482</v>
      </c>
      <c r="D52" s="51" t="s">
        <v>14</v>
      </c>
      <c r="E52" s="326">
        <v>0.45</v>
      </c>
      <c r="F52" s="50"/>
    </row>
    <row r="53" spans="1:6" s="105" customFormat="1" ht="31.5" x14ac:dyDescent="0.25">
      <c r="A53" s="399">
        <v>34</v>
      </c>
      <c r="B53" s="324">
        <v>1524</v>
      </c>
      <c r="C53" s="53" t="s">
        <v>1483</v>
      </c>
      <c r="D53" s="51" t="s">
        <v>14</v>
      </c>
      <c r="E53" s="326">
        <v>0.66</v>
      </c>
      <c r="F53" s="50"/>
    </row>
    <row r="54" spans="1:6" s="105" customFormat="1" ht="15.75" x14ac:dyDescent="0.25">
      <c r="A54" s="399">
        <v>35</v>
      </c>
      <c r="B54" s="366">
        <v>1525</v>
      </c>
      <c r="C54" s="53" t="s">
        <v>1484</v>
      </c>
      <c r="D54" s="51" t="s">
        <v>14</v>
      </c>
      <c r="E54" s="368">
        <v>0.81</v>
      </c>
      <c r="F54" s="50"/>
    </row>
    <row r="55" spans="1:6" s="105" customFormat="1" ht="31.5" x14ac:dyDescent="0.25">
      <c r="A55" s="399">
        <v>36</v>
      </c>
      <c r="B55" s="366">
        <v>1526</v>
      </c>
      <c r="C55" s="53" t="s">
        <v>1485</v>
      </c>
      <c r="D55" s="51" t="s">
        <v>14</v>
      </c>
      <c r="E55" s="368">
        <v>0.49</v>
      </c>
      <c r="F55" s="50"/>
    </row>
    <row r="56" spans="1:6" s="105" customFormat="1" ht="31.5" x14ac:dyDescent="0.25">
      <c r="A56" s="399">
        <v>37</v>
      </c>
      <c r="B56" s="366">
        <v>1527</v>
      </c>
      <c r="C56" s="53" t="s">
        <v>1486</v>
      </c>
      <c r="D56" s="51" t="s">
        <v>14</v>
      </c>
      <c r="E56" s="368">
        <v>0.86</v>
      </c>
      <c r="F56" s="50"/>
    </row>
    <row r="57" spans="1:6" s="105" customFormat="1" ht="31.5" x14ac:dyDescent="0.25">
      <c r="A57" s="399">
        <v>38</v>
      </c>
      <c r="B57" s="366">
        <v>1528</v>
      </c>
      <c r="C57" s="53" t="s">
        <v>1487</v>
      </c>
      <c r="D57" s="51" t="s">
        <v>14</v>
      </c>
      <c r="E57" s="368">
        <v>0.75</v>
      </c>
      <c r="F57" s="50"/>
    </row>
    <row r="58" spans="1:6" s="105" customFormat="1" ht="15.75" x14ac:dyDescent="0.25">
      <c r="A58" s="399">
        <v>39</v>
      </c>
      <c r="B58" s="366">
        <v>1529</v>
      </c>
      <c r="C58" s="53" t="s">
        <v>1488</v>
      </c>
      <c r="D58" s="51" t="s">
        <v>14</v>
      </c>
      <c r="E58" s="368">
        <v>1.29</v>
      </c>
      <c r="F58" s="50"/>
    </row>
    <row r="59" spans="1:6" s="105" customFormat="1" ht="31.5" x14ac:dyDescent="0.25">
      <c r="A59" s="399">
        <v>40</v>
      </c>
      <c r="B59" s="366">
        <v>1530</v>
      </c>
      <c r="C59" s="53" t="s">
        <v>1489</v>
      </c>
      <c r="D59" s="51" t="s">
        <v>14</v>
      </c>
      <c r="E59" s="368">
        <v>0.64</v>
      </c>
      <c r="F59" s="50"/>
    </row>
    <row r="60" spans="1:6" s="105" customFormat="1" ht="31.5" x14ac:dyDescent="0.25">
      <c r="A60" s="399">
        <v>41</v>
      </c>
      <c r="B60" s="366">
        <v>1531</v>
      </c>
      <c r="C60" s="53" t="s">
        <v>1490</v>
      </c>
      <c r="D60" s="51" t="s">
        <v>14</v>
      </c>
      <c r="E60" s="368">
        <v>0.32</v>
      </c>
      <c r="F60" s="50"/>
    </row>
    <row r="61" spans="1:6" s="105" customFormat="1" ht="15.75" x14ac:dyDescent="0.25">
      <c r="A61" s="399">
        <v>42</v>
      </c>
      <c r="B61" s="366">
        <v>1532</v>
      </c>
      <c r="C61" s="53" t="s">
        <v>1491</v>
      </c>
      <c r="D61" s="51" t="s">
        <v>14</v>
      </c>
      <c r="E61" s="368">
        <v>0.51</v>
      </c>
      <c r="F61" s="50"/>
    </row>
    <row r="62" spans="1:6" s="105" customFormat="1" ht="31.5" x14ac:dyDescent="0.25">
      <c r="A62" s="399">
        <v>43</v>
      </c>
      <c r="B62" s="366">
        <v>1533</v>
      </c>
      <c r="C62" s="53" t="s">
        <v>1492</v>
      </c>
      <c r="D62" s="51" t="s">
        <v>14</v>
      </c>
      <c r="E62" s="368">
        <v>0.41</v>
      </c>
      <c r="F62" s="50"/>
    </row>
    <row r="63" spans="1:6" s="105" customFormat="1" ht="31.5" x14ac:dyDescent="0.25">
      <c r="A63" s="399">
        <v>44</v>
      </c>
      <c r="B63" s="366">
        <v>1534</v>
      </c>
      <c r="C63" s="53" t="s">
        <v>1493</v>
      </c>
      <c r="D63" s="51" t="s">
        <v>14</v>
      </c>
      <c r="E63" s="368">
        <v>0.57999999999999996</v>
      </c>
      <c r="F63" s="50"/>
    </row>
    <row r="64" spans="1:6" s="105" customFormat="1" ht="31.5" x14ac:dyDescent="0.25">
      <c r="A64" s="399">
        <v>45</v>
      </c>
      <c r="B64" s="366">
        <v>1535</v>
      </c>
      <c r="C64" s="53" t="s">
        <v>1494</v>
      </c>
      <c r="D64" s="51" t="s">
        <v>14</v>
      </c>
      <c r="E64" s="368">
        <v>0.13</v>
      </c>
      <c r="F64" s="50"/>
    </row>
    <row r="65" spans="1:6" s="105" customFormat="1" ht="15.75" x14ac:dyDescent="0.25">
      <c r="A65" s="399">
        <v>46</v>
      </c>
      <c r="B65" s="366">
        <v>1536</v>
      </c>
      <c r="C65" s="53" t="s">
        <v>1495</v>
      </c>
      <c r="D65" s="51" t="s">
        <v>14</v>
      </c>
      <c r="E65" s="368">
        <v>1.8</v>
      </c>
      <c r="F65" s="50"/>
    </row>
    <row r="66" spans="1:6" s="105" customFormat="1" ht="15.75" x14ac:dyDescent="0.25">
      <c r="A66" s="399">
        <v>47</v>
      </c>
      <c r="B66" s="366">
        <v>1537</v>
      </c>
      <c r="C66" s="53" t="s">
        <v>1496</v>
      </c>
      <c r="D66" s="51" t="s">
        <v>14</v>
      </c>
      <c r="E66" s="368">
        <v>1.17</v>
      </c>
      <c r="F66" s="50"/>
    </row>
    <row r="67" spans="1:6" s="105" customFormat="1" ht="15.75" x14ac:dyDescent="0.25">
      <c r="A67" s="399">
        <v>48</v>
      </c>
      <c r="B67" s="366">
        <v>1538</v>
      </c>
      <c r="C67" s="53" t="s">
        <v>1497</v>
      </c>
      <c r="D67" s="51" t="s">
        <v>14</v>
      </c>
      <c r="E67" s="368">
        <v>0.93</v>
      </c>
      <c r="F67" s="50"/>
    </row>
    <row r="68" spans="1:6" s="105" customFormat="1" ht="15.75" x14ac:dyDescent="0.25">
      <c r="A68" s="399">
        <v>49</v>
      </c>
      <c r="B68" s="366">
        <v>1539</v>
      </c>
      <c r="C68" s="53" t="s">
        <v>1498</v>
      </c>
      <c r="D68" s="51" t="s">
        <v>14</v>
      </c>
      <c r="E68" s="368">
        <v>0.34</v>
      </c>
      <c r="F68" s="50"/>
    </row>
    <row r="69" spans="1:6" s="105" customFormat="1" ht="31.5" x14ac:dyDescent="0.25">
      <c r="A69" s="399">
        <v>50</v>
      </c>
      <c r="B69" s="366">
        <v>1540</v>
      </c>
      <c r="C69" s="53" t="s">
        <v>1499</v>
      </c>
      <c r="D69" s="51" t="s">
        <v>14</v>
      </c>
      <c r="E69" s="368">
        <v>0.59</v>
      </c>
      <c r="F69" s="50"/>
    </row>
    <row r="70" spans="1:6" s="105" customFormat="1" ht="31.5" x14ac:dyDescent="0.25">
      <c r="A70" s="399">
        <v>51</v>
      </c>
      <c r="B70" s="366">
        <v>1541</v>
      </c>
      <c r="C70" s="53" t="s">
        <v>1500</v>
      </c>
      <c r="D70" s="51" t="s">
        <v>14</v>
      </c>
      <c r="E70" s="368">
        <v>0.7</v>
      </c>
      <c r="F70" s="50"/>
    </row>
    <row r="71" spans="1:6" s="105" customFormat="1" ht="15.75" x14ac:dyDescent="0.25">
      <c r="A71" s="399">
        <v>52</v>
      </c>
      <c r="B71" s="366">
        <v>1542</v>
      </c>
      <c r="C71" s="53" t="s">
        <v>1484</v>
      </c>
      <c r="D71" s="51" t="s">
        <v>14</v>
      </c>
      <c r="E71" s="368">
        <v>0.56000000000000005</v>
      </c>
      <c r="F71" s="50"/>
    </row>
    <row r="72" spans="1:6" s="105" customFormat="1" ht="15.75" x14ac:dyDescent="0.25">
      <c r="A72" s="399">
        <v>53</v>
      </c>
      <c r="B72" s="366">
        <v>1543</v>
      </c>
      <c r="C72" s="53" t="s">
        <v>1501</v>
      </c>
      <c r="D72" s="51" t="s">
        <v>14</v>
      </c>
      <c r="E72" s="368">
        <v>1.0900000000000001</v>
      </c>
      <c r="F72" s="50"/>
    </row>
    <row r="73" spans="1:6" s="105" customFormat="1" ht="15.75" x14ac:dyDescent="0.25">
      <c r="A73" s="399">
        <v>54</v>
      </c>
      <c r="B73" s="366">
        <v>1544</v>
      </c>
      <c r="C73" s="53" t="s">
        <v>1502</v>
      </c>
      <c r="D73" s="51" t="s">
        <v>14</v>
      </c>
      <c r="E73" s="368">
        <v>1.18</v>
      </c>
      <c r="F73" s="50"/>
    </row>
    <row r="74" spans="1:6" s="105" customFormat="1" ht="31.5" x14ac:dyDescent="0.25">
      <c r="A74" s="399">
        <v>55</v>
      </c>
      <c r="B74" s="366">
        <v>1559</v>
      </c>
      <c r="C74" s="53" t="s">
        <v>1503</v>
      </c>
      <c r="D74" s="51" t="s">
        <v>14</v>
      </c>
      <c r="E74" s="368">
        <v>1.9</v>
      </c>
      <c r="F74" s="50"/>
    </row>
    <row r="75" spans="1:6" s="105" customFormat="1" ht="31.5" x14ac:dyDescent="0.25">
      <c r="A75" s="399">
        <v>56</v>
      </c>
      <c r="B75" s="366">
        <v>1560</v>
      </c>
      <c r="C75" s="53" t="s">
        <v>1504</v>
      </c>
      <c r="D75" s="51" t="s">
        <v>14</v>
      </c>
      <c r="E75" s="368">
        <v>2.0099999999999998</v>
      </c>
      <c r="F75" s="50"/>
    </row>
    <row r="76" spans="1:6" s="105" customFormat="1" ht="31.5" x14ac:dyDescent="0.25">
      <c r="A76" s="399">
        <v>57</v>
      </c>
      <c r="B76" s="366">
        <v>1561</v>
      </c>
      <c r="C76" s="53" t="s">
        <v>1505</v>
      </c>
      <c r="D76" s="51" t="s">
        <v>14</v>
      </c>
      <c r="E76" s="368">
        <v>0.75</v>
      </c>
      <c r="F76" s="50"/>
    </row>
    <row r="77" spans="1:6" s="105" customFormat="1" ht="15.75" x14ac:dyDescent="0.25">
      <c r="A77" s="399">
        <v>58</v>
      </c>
      <c r="B77" s="366">
        <v>1562</v>
      </c>
      <c r="C77" s="53" t="s">
        <v>1506</v>
      </c>
      <c r="D77" s="51" t="s">
        <v>14</v>
      </c>
      <c r="E77" s="368">
        <v>0.25</v>
      </c>
      <c r="F77" s="50"/>
    </row>
    <row r="78" spans="1:6" s="105" customFormat="1" ht="31.5" x14ac:dyDescent="0.25">
      <c r="A78" s="399">
        <v>59</v>
      </c>
      <c r="B78" s="366">
        <v>1563</v>
      </c>
      <c r="C78" s="53" t="s">
        <v>1507</v>
      </c>
      <c r="D78" s="51" t="s">
        <v>14</v>
      </c>
      <c r="E78" s="368">
        <v>0.84</v>
      </c>
      <c r="F78" s="50"/>
    </row>
    <row r="79" spans="1:6" s="105" customFormat="1" ht="15.75" x14ac:dyDescent="0.25">
      <c r="A79" s="399">
        <v>60</v>
      </c>
      <c r="B79" s="366">
        <v>1564</v>
      </c>
      <c r="C79" s="53" t="s">
        <v>1508</v>
      </c>
      <c r="D79" s="51" t="s">
        <v>14</v>
      </c>
      <c r="E79" s="368">
        <v>0.14000000000000001</v>
      </c>
      <c r="F79" s="50"/>
    </row>
    <row r="80" spans="1:6" s="105" customFormat="1" ht="18" customHeight="1" x14ac:dyDescent="0.25">
      <c r="A80" s="399">
        <v>61</v>
      </c>
      <c r="B80" s="366">
        <v>1565</v>
      </c>
      <c r="C80" s="53" t="s">
        <v>1509</v>
      </c>
      <c r="D80" s="51" t="s">
        <v>14</v>
      </c>
      <c r="E80" s="368">
        <v>0.26</v>
      </c>
      <c r="F80" s="50"/>
    </row>
    <row r="81" spans="1:6" s="105" customFormat="1" ht="15.75" x14ac:dyDescent="0.25">
      <c r="A81" s="399">
        <v>62</v>
      </c>
      <c r="B81" s="366">
        <v>1566</v>
      </c>
      <c r="C81" s="53" t="s">
        <v>1510</v>
      </c>
      <c r="D81" s="51" t="s">
        <v>14</v>
      </c>
      <c r="E81" s="368">
        <v>0.49</v>
      </c>
      <c r="F81" s="50"/>
    </row>
    <row r="82" spans="1:6" s="105" customFormat="1" ht="31.5" x14ac:dyDescent="0.25">
      <c r="A82" s="399">
        <v>63</v>
      </c>
      <c r="B82" s="366">
        <v>1570</v>
      </c>
      <c r="C82" s="53" t="s">
        <v>1511</v>
      </c>
      <c r="D82" s="51" t="s">
        <v>14</v>
      </c>
      <c r="E82" s="368">
        <v>0.59</v>
      </c>
      <c r="F82" s="50"/>
    </row>
    <row r="83" spans="1:6" s="105" customFormat="1" ht="15.75" x14ac:dyDescent="0.25">
      <c r="A83" s="399">
        <v>64</v>
      </c>
      <c r="B83" s="366">
        <v>1571</v>
      </c>
      <c r="C83" s="53" t="s">
        <v>1512</v>
      </c>
      <c r="D83" s="51" t="s">
        <v>14</v>
      </c>
      <c r="E83" s="368">
        <v>0.44</v>
      </c>
      <c r="F83" s="50"/>
    </row>
    <row r="84" spans="1:6" s="105" customFormat="1" ht="31.5" x14ac:dyDescent="0.25">
      <c r="A84" s="399">
        <v>65</v>
      </c>
      <c r="B84" s="366">
        <v>1572</v>
      </c>
      <c r="C84" s="53" t="s">
        <v>1513</v>
      </c>
      <c r="D84" s="51" t="s">
        <v>14</v>
      </c>
      <c r="E84" s="368">
        <v>0.2</v>
      </c>
      <c r="F84" s="50"/>
    </row>
    <row r="85" spans="1:6" s="105" customFormat="1" ht="15.75" x14ac:dyDescent="0.25">
      <c r="A85" s="399">
        <v>66</v>
      </c>
      <c r="B85" s="366">
        <v>1573</v>
      </c>
      <c r="C85" s="53" t="s">
        <v>1514</v>
      </c>
      <c r="D85" s="51" t="s">
        <v>14</v>
      </c>
      <c r="E85" s="368">
        <v>0.42</v>
      </c>
      <c r="F85" s="50"/>
    </row>
    <row r="86" spans="1:6" s="105" customFormat="1" ht="15.75" x14ac:dyDescent="0.25">
      <c r="A86" s="399">
        <v>67</v>
      </c>
      <c r="B86" s="366">
        <v>1574</v>
      </c>
      <c r="C86" s="53" t="s">
        <v>1515</v>
      </c>
      <c r="D86" s="51" t="s">
        <v>14</v>
      </c>
      <c r="E86" s="368">
        <v>1.77</v>
      </c>
      <c r="F86" s="50"/>
    </row>
    <row r="87" spans="1:6" s="105" customFormat="1" ht="31.5" x14ac:dyDescent="0.25">
      <c r="A87" s="399">
        <v>68</v>
      </c>
      <c r="B87" s="366">
        <v>1575</v>
      </c>
      <c r="C87" s="53" t="s">
        <v>1516</v>
      </c>
      <c r="D87" s="51" t="s">
        <v>14</v>
      </c>
      <c r="E87" s="368">
        <v>0.26</v>
      </c>
      <c r="F87" s="50"/>
    </row>
    <row r="88" spans="1:6" s="105" customFormat="1" ht="31.5" x14ac:dyDescent="0.25">
      <c r="A88" s="399">
        <v>69</v>
      </c>
      <c r="B88" s="366">
        <v>1576</v>
      </c>
      <c r="C88" s="53" t="s">
        <v>1517</v>
      </c>
      <c r="D88" s="51" t="s">
        <v>14</v>
      </c>
      <c r="E88" s="368">
        <v>0.66</v>
      </c>
      <c r="F88" s="50"/>
    </row>
    <row r="89" spans="1:6" s="105" customFormat="1" ht="31.5" x14ac:dyDescent="0.25">
      <c r="A89" s="399">
        <v>70</v>
      </c>
      <c r="B89" s="366">
        <v>1577</v>
      </c>
      <c r="C89" s="53" t="s">
        <v>1518</v>
      </c>
      <c r="D89" s="51" t="s">
        <v>14</v>
      </c>
      <c r="E89" s="368">
        <v>0.26</v>
      </c>
      <c r="F89" s="50"/>
    </row>
    <row r="90" spans="1:6" s="105" customFormat="1" ht="15.75" x14ac:dyDescent="0.25">
      <c r="A90" s="399">
        <v>71</v>
      </c>
      <c r="B90" s="366">
        <v>1578</v>
      </c>
      <c r="C90" s="53" t="s">
        <v>1519</v>
      </c>
      <c r="D90" s="51" t="s">
        <v>14</v>
      </c>
      <c r="E90" s="368">
        <v>1.64</v>
      </c>
      <c r="F90" s="50"/>
    </row>
    <row r="91" spans="1:6" s="105" customFormat="1" ht="31.5" x14ac:dyDescent="0.25">
      <c r="A91" s="399">
        <v>72</v>
      </c>
      <c r="B91" s="366">
        <v>1579</v>
      </c>
      <c r="C91" s="53" t="s">
        <v>1520</v>
      </c>
      <c r="D91" s="51" t="s">
        <v>14</v>
      </c>
      <c r="E91" s="368">
        <v>0.19</v>
      </c>
      <c r="F91" s="50"/>
    </row>
    <row r="92" spans="1:6" s="105" customFormat="1" ht="31.5" x14ac:dyDescent="0.25">
      <c r="A92" s="399">
        <v>73</v>
      </c>
      <c r="B92" s="366">
        <v>1580</v>
      </c>
      <c r="C92" s="53" t="s">
        <v>1521</v>
      </c>
      <c r="D92" s="51" t="s">
        <v>14</v>
      </c>
      <c r="E92" s="368">
        <v>0.42</v>
      </c>
      <c r="F92" s="50"/>
    </row>
    <row r="93" spans="1:6" s="105" customFormat="1" ht="15.75" x14ac:dyDescent="0.25">
      <c r="A93" s="399">
        <v>74</v>
      </c>
      <c r="B93" s="366">
        <v>1581</v>
      </c>
      <c r="C93" s="53" t="s">
        <v>1522</v>
      </c>
      <c r="D93" s="51" t="s">
        <v>14</v>
      </c>
      <c r="E93" s="368">
        <v>0.97</v>
      </c>
      <c r="F93" s="50"/>
    </row>
    <row r="94" spans="1:6" s="105" customFormat="1" ht="31.5" x14ac:dyDescent="0.25">
      <c r="A94" s="399">
        <v>75</v>
      </c>
      <c r="B94" s="366">
        <v>1582</v>
      </c>
      <c r="C94" s="53" t="s">
        <v>1523</v>
      </c>
      <c r="D94" s="51" t="s">
        <v>14</v>
      </c>
      <c r="E94" s="368">
        <v>0.33</v>
      </c>
      <c r="F94" s="50"/>
    </row>
    <row r="95" spans="1:6" s="105" customFormat="1" ht="31.5" x14ac:dyDescent="0.25">
      <c r="A95" s="399">
        <v>76</v>
      </c>
      <c r="B95" s="366">
        <v>1584</v>
      </c>
      <c r="C95" s="53" t="s">
        <v>1524</v>
      </c>
      <c r="D95" s="51" t="s">
        <v>14</v>
      </c>
      <c r="E95" s="368">
        <v>7.0000000000000007E-2</v>
      </c>
      <c r="F95" s="50"/>
    </row>
    <row r="96" spans="1:6" s="105" customFormat="1" ht="31.5" x14ac:dyDescent="0.25">
      <c r="A96" s="399">
        <v>77</v>
      </c>
      <c r="B96" s="366">
        <v>1585</v>
      </c>
      <c r="C96" s="53" t="s">
        <v>1525</v>
      </c>
      <c r="D96" s="51" t="s">
        <v>14</v>
      </c>
      <c r="E96" s="368">
        <v>0.72</v>
      </c>
      <c r="F96" s="50"/>
    </row>
    <row r="97" spans="1:6" s="105" customFormat="1" ht="31.5" x14ac:dyDescent="0.25">
      <c r="A97" s="399">
        <v>78</v>
      </c>
      <c r="B97" s="366">
        <v>1586</v>
      </c>
      <c r="C97" s="53" t="s">
        <v>1526</v>
      </c>
      <c r="D97" s="51" t="s">
        <v>14</v>
      </c>
      <c r="E97" s="368">
        <v>0.76</v>
      </c>
      <c r="F97" s="50"/>
    </row>
    <row r="98" spans="1:6" s="105" customFormat="1" ht="31.5" x14ac:dyDescent="0.25">
      <c r="A98" s="399">
        <v>79</v>
      </c>
      <c r="B98" s="366">
        <v>1587</v>
      </c>
      <c r="C98" s="53" t="s">
        <v>1527</v>
      </c>
      <c r="D98" s="51" t="s">
        <v>14</v>
      </c>
      <c r="E98" s="368">
        <v>0.56999999999999995</v>
      </c>
      <c r="F98" s="50"/>
    </row>
    <row r="99" spans="1:6" s="105" customFormat="1" ht="31.5" x14ac:dyDescent="0.25">
      <c r="A99" s="399">
        <v>80</v>
      </c>
      <c r="B99" s="366">
        <v>1588</v>
      </c>
      <c r="C99" s="53" t="s">
        <v>1528</v>
      </c>
      <c r="D99" s="51" t="s">
        <v>14</v>
      </c>
      <c r="E99" s="368">
        <v>0.54</v>
      </c>
      <c r="F99" s="50"/>
    </row>
    <row r="100" spans="1:6" s="105" customFormat="1" ht="15.75" x14ac:dyDescent="0.25">
      <c r="A100" s="399">
        <v>81</v>
      </c>
      <c r="B100" s="366">
        <v>1589</v>
      </c>
      <c r="C100" s="53" t="s">
        <v>1529</v>
      </c>
      <c r="D100" s="51" t="s">
        <v>14</v>
      </c>
      <c r="E100" s="368">
        <v>0.84</v>
      </c>
      <c r="F100" s="50"/>
    </row>
    <row r="101" spans="1:6" s="105" customFormat="1" ht="31.5" x14ac:dyDescent="0.25">
      <c r="A101" s="399">
        <v>82</v>
      </c>
      <c r="B101" s="366">
        <v>1590</v>
      </c>
      <c r="C101" s="53" t="s">
        <v>1530</v>
      </c>
      <c r="D101" s="51" t="s">
        <v>14</v>
      </c>
      <c r="E101" s="368">
        <v>0.14000000000000001</v>
      </c>
      <c r="F101" s="50"/>
    </row>
    <row r="102" spans="1:6" s="105" customFormat="1" ht="31.5" x14ac:dyDescent="0.25">
      <c r="A102" s="399">
        <v>83</v>
      </c>
      <c r="B102" s="366">
        <v>1591</v>
      </c>
      <c r="C102" s="53" t="s">
        <v>1531</v>
      </c>
      <c r="D102" s="51" t="s">
        <v>14</v>
      </c>
      <c r="E102" s="368">
        <v>0.24</v>
      </c>
      <c r="F102" s="50"/>
    </row>
    <row r="103" spans="1:6" s="105" customFormat="1" ht="31.5" x14ac:dyDescent="0.25">
      <c r="A103" s="399">
        <v>84</v>
      </c>
      <c r="B103" s="366">
        <v>1592</v>
      </c>
      <c r="C103" s="53" t="s">
        <v>1532</v>
      </c>
      <c r="D103" s="51" t="s">
        <v>14</v>
      </c>
      <c r="E103" s="368">
        <v>2.71</v>
      </c>
      <c r="F103" s="50"/>
    </row>
    <row r="104" spans="1:6" s="105" customFormat="1" ht="15.75" x14ac:dyDescent="0.25">
      <c r="A104" s="399">
        <v>85</v>
      </c>
      <c r="B104" s="366">
        <v>1593</v>
      </c>
      <c r="C104" s="53" t="s">
        <v>1533</v>
      </c>
      <c r="D104" s="51" t="s">
        <v>14</v>
      </c>
      <c r="E104" s="368">
        <v>0.23</v>
      </c>
      <c r="F104" s="50"/>
    </row>
    <row r="105" spans="1:6" s="105" customFormat="1" ht="15.75" x14ac:dyDescent="0.25">
      <c r="A105" s="399">
        <v>86</v>
      </c>
      <c r="B105" s="366">
        <v>1594</v>
      </c>
      <c r="C105" s="53" t="s">
        <v>1534</v>
      </c>
      <c r="D105" s="51" t="s">
        <v>14</v>
      </c>
      <c r="E105" s="368">
        <v>0.48</v>
      </c>
      <c r="F105" s="50"/>
    </row>
    <row r="106" spans="1:6" s="105" customFormat="1" ht="31.5" x14ac:dyDescent="0.25">
      <c r="A106" s="399">
        <v>87</v>
      </c>
      <c r="B106" s="366">
        <v>1597</v>
      </c>
      <c r="C106" s="53" t="s">
        <v>1535</v>
      </c>
      <c r="D106" s="51" t="s">
        <v>14</v>
      </c>
      <c r="E106" s="368">
        <v>1.35</v>
      </c>
      <c r="F106" s="50"/>
    </row>
    <row r="107" spans="1:6" s="105" customFormat="1" ht="15.75" x14ac:dyDescent="0.25">
      <c r="A107" s="399">
        <v>88</v>
      </c>
      <c r="B107" s="366">
        <v>1598</v>
      </c>
      <c r="C107" s="53" t="s">
        <v>1536</v>
      </c>
      <c r="D107" s="51" t="s">
        <v>14</v>
      </c>
      <c r="E107" s="368">
        <v>0.5</v>
      </c>
      <c r="F107" s="50"/>
    </row>
    <row r="108" spans="1:6" s="105" customFormat="1" ht="31.5" x14ac:dyDescent="0.25">
      <c r="A108" s="399">
        <v>89</v>
      </c>
      <c r="B108" s="366">
        <v>1599</v>
      </c>
      <c r="C108" s="53" t="s">
        <v>1537</v>
      </c>
      <c r="D108" s="51" t="s">
        <v>14</v>
      </c>
      <c r="E108" s="368">
        <v>0.16</v>
      </c>
      <c r="F108" s="50"/>
    </row>
    <row r="109" spans="1:6" s="105" customFormat="1" ht="31.5" x14ac:dyDescent="0.25">
      <c r="A109" s="399">
        <v>90</v>
      </c>
      <c r="B109" s="366">
        <v>1600</v>
      </c>
      <c r="C109" s="53" t="s">
        <v>1538</v>
      </c>
      <c r="D109" s="51" t="s">
        <v>14</v>
      </c>
      <c r="E109" s="368">
        <v>0.28999999999999998</v>
      </c>
      <c r="F109" s="50"/>
    </row>
    <row r="110" spans="1:6" s="105" customFormat="1" ht="15.75" x14ac:dyDescent="0.25">
      <c r="A110" s="399">
        <v>91</v>
      </c>
      <c r="B110" s="366">
        <v>1601</v>
      </c>
      <c r="C110" s="53" t="s">
        <v>1539</v>
      </c>
      <c r="D110" s="51" t="s">
        <v>14</v>
      </c>
      <c r="E110" s="368">
        <v>0.21</v>
      </c>
      <c r="F110" s="50"/>
    </row>
    <row r="111" spans="1:6" s="105" customFormat="1" ht="31.5" x14ac:dyDescent="0.25">
      <c r="A111" s="399">
        <v>92</v>
      </c>
      <c r="B111" s="366">
        <v>1602</v>
      </c>
      <c r="C111" s="53" t="s">
        <v>1540</v>
      </c>
      <c r="D111" s="51" t="s">
        <v>14</v>
      </c>
      <c r="E111" s="368">
        <v>0.09</v>
      </c>
      <c r="F111" s="50"/>
    </row>
    <row r="112" spans="1:6" s="105" customFormat="1" ht="31.5" x14ac:dyDescent="0.25">
      <c r="A112" s="399">
        <v>93</v>
      </c>
      <c r="B112" s="366">
        <v>1603</v>
      </c>
      <c r="C112" s="53" t="s">
        <v>1541</v>
      </c>
      <c r="D112" s="51" t="s">
        <v>14</v>
      </c>
      <c r="E112" s="368">
        <v>0.61</v>
      </c>
      <c r="F112" s="50"/>
    </row>
    <row r="113" spans="1:6" s="105" customFormat="1" ht="31.5" x14ac:dyDescent="0.25">
      <c r="A113" s="399">
        <v>94</v>
      </c>
      <c r="B113" s="366">
        <v>1604</v>
      </c>
      <c r="C113" s="53" t="s">
        <v>1542</v>
      </c>
      <c r="D113" s="51" t="s">
        <v>14</v>
      </c>
      <c r="E113" s="368">
        <v>0.19</v>
      </c>
      <c r="F113" s="50"/>
    </row>
    <row r="114" spans="1:6" s="105" customFormat="1" ht="15.75" x14ac:dyDescent="0.25">
      <c r="A114" s="399">
        <v>95</v>
      </c>
      <c r="B114" s="366">
        <v>1605</v>
      </c>
      <c r="C114" s="53" t="s">
        <v>1543</v>
      </c>
      <c r="D114" s="51" t="s">
        <v>14</v>
      </c>
      <c r="E114" s="368">
        <v>0.45</v>
      </c>
      <c r="F114" s="50"/>
    </row>
    <row r="115" spans="1:6" s="105" customFormat="1" ht="15.75" x14ac:dyDescent="0.25">
      <c r="A115" s="399">
        <v>96</v>
      </c>
      <c r="B115" s="366">
        <v>1606</v>
      </c>
      <c r="C115" s="53" t="s">
        <v>1544</v>
      </c>
      <c r="D115" s="51" t="s">
        <v>14</v>
      </c>
      <c r="E115" s="368">
        <v>0.16</v>
      </c>
      <c r="F115" s="50"/>
    </row>
    <row r="116" spans="1:6" s="105" customFormat="1" ht="31.5" x14ac:dyDescent="0.25">
      <c r="A116" s="399">
        <v>97</v>
      </c>
      <c r="B116" s="366">
        <v>1607</v>
      </c>
      <c r="C116" s="53" t="s">
        <v>1545</v>
      </c>
      <c r="D116" s="51" t="s">
        <v>14</v>
      </c>
      <c r="E116" s="368">
        <v>0.77</v>
      </c>
      <c r="F116" s="50"/>
    </row>
    <row r="117" spans="1:6" s="105" customFormat="1" ht="31.5" x14ac:dyDescent="0.25">
      <c r="A117" s="399">
        <v>98</v>
      </c>
      <c r="B117" s="366">
        <v>1608</v>
      </c>
      <c r="C117" s="53" t="s">
        <v>1546</v>
      </c>
      <c r="D117" s="51" t="s">
        <v>14</v>
      </c>
      <c r="E117" s="368">
        <v>0.45</v>
      </c>
      <c r="F117" s="50"/>
    </row>
    <row r="118" spans="1:6" s="105" customFormat="1" ht="31.5" x14ac:dyDescent="0.25">
      <c r="A118" s="399">
        <v>99</v>
      </c>
      <c r="B118" s="366">
        <v>1609</v>
      </c>
      <c r="C118" s="53" t="s">
        <v>1547</v>
      </c>
      <c r="D118" s="51" t="s">
        <v>14</v>
      </c>
      <c r="E118" s="369">
        <v>0.2</v>
      </c>
      <c r="F118" s="50"/>
    </row>
    <row r="119" spans="1:6" s="105" customFormat="1" ht="31.5" x14ac:dyDescent="0.25">
      <c r="A119" s="399">
        <v>100</v>
      </c>
      <c r="B119" s="366">
        <v>1610</v>
      </c>
      <c r="C119" s="53" t="s">
        <v>1548</v>
      </c>
      <c r="D119" s="51" t="s">
        <v>14</v>
      </c>
      <c r="E119" s="369">
        <v>1</v>
      </c>
      <c r="F119" s="50"/>
    </row>
    <row r="120" spans="1:6" s="105" customFormat="1" ht="15.75" x14ac:dyDescent="0.25">
      <c r="A120" s="399">
        <v>101</v>
      </c>
      <c r="B120" s="366">
        <v>1611</v>
      </c>
      <c r="C120" s="53" t="s">
        <v>1549</v>
      </c>
      <c r="D120" s="51" t="s">
        <v>14</v>
      </c>
      <c r="E120" s="367">
        <v>0.18</v>
      </c>
      <c r="F120" s="50"/>
    </row>
    <row r="121" spans="1:6" s="105" customFormat="1" ht="31.5" x14ac:dyDescent="0.25">
      <c r="A121" s="399">
        <v>102</v>
      </c>
      <c r="B121" s="366">
        <v>1612</v>
      </c>
      <c r="C121" s="53" t="s">
        <v>1550</v>
      </c>
      <c r="D121" s="51" t="s">
        <v>14</v>
      </c>
      <c r="E121" s="369">
        <v>0.08</v>
      </c>
      <c r="F121" s="50"/>
    </row>
    <row r="122" spans="1:6" s="105" customFormat="1" ht="31.5" x14ac:dyDescent="0.25">
      <c r="A122" s="399">
        <v>103</v>
      </c>
      <c r="B122" s="366">
        <v>1613</v>
      </c>
      <c r="C122" s="53" t="s">
        <v>1551</v>
      </c>
      <c r="D122" s="51" t="s">
        <v>14</v>
      </c>
      <c r="E122" s="369">
        <v>0.24</v>
      </c>
      <c r="F122" s="50"/>
    </row>
    <row r="123" spans="1:6" s="105" customFormat="1" ht="31.5" x14ac:dyDescent="0.25">
      <c r="A123" s="399">
        <v>104</v>
      </c>
      <c r="B123" s="366">
        <v>1614</v>
      </c>
      <c r="C123" s="53" t="s">
        <v>1552</v>
      </c>
      <c r="D123" s="51" t="s">
        <v>14</v>
      </c>
      <c r="E123" s="369">
        <v>0.4</v>
      </c>
      <c r="F123" s="50"/>
    </row>
    <row r="124" spans="1:6" s="105" customFormat="1" ht="31.5" x14ac:dyDescent="0.25">
      <c r="A124" s="399">
        <v>105</v>
      </c>
      <c r="B124" s="366">
        <v>1615</v>
      </c>
      <c r="C124" s="53" t="s">
        <v>1553</v>
      </c>
      <c r="D124" s="51" t="s">
        <v>14</v>
      </c>
      <c r="E124" s="369">
        <v>0.25</v>
      </c>
      <c r="F124" s="50"/>
    </row>
    <row r="125" spans="1:6" s="105" customFormat="1" ht="31.5" x14ac:dyDescent="0.25">
      <c r="A125" s="399">
        <v>106</v>
      </c>
      <c r="B125" s="366">
        <v>1616</v>
      </c>
      <c r="C125" s="53" t="s">
        <v>1554</v>
      </c>
      <c r="D125" s="51" t="s">
        <v>14</v>
      </c>
      <c r="E125" s="369">
        <v>0.05</v>
      </c>
      <c r="F125" s="50"/>
    </row>
    <row r="126" spans="1:6" s="105" customFormat="1" ht="31.5" x14ac:dyDescent="0.25">
      <c r="A126" s="399">
        <v>107</v>
      </c>
      <c r="B126" s="366">
        <v>1625</v>
      </c>
      <c r="C126" s="53" t="s">
        <v>1555</v>
      </c>
      <c r="D126" s="51" t="s">
        <v>14</v>
      </c>
      <c r="E126" s="369">
        <v>0.76</v>
      </c>
      <c r="F126" s="50"/>
    </row>
    <row r="127" spans="1:6" s="105" customFormat="1" ht="18" customHeight="1" x14ac:dyDescent="0.25">
      <c r="A127" s="399">
        <v>108</v>
      </c>
      <c r="B127" s="366">
        <v>1626</v>
      </c>
      <c r="C127" s="53" t="s">
        <v>1556</v>
      </c>
      <c r="D127" s="51" t="s">
        <v>14</v>
      </c>
      <c r="E127" s="369">
        <v>0.37</v>
      </c>
      <c r="F127" s="50"/>
    </row>
    <row r="128" spans="1:6" s="105" customFormat="1" ht="31.5" x14ac:dyDescent="0.25">
      <c r="A128" s="399">
        <v>109</v>
      </c>
      <c r="B128" s="366">
        <v>1647</v>
      </c>
      <c r="C128" s="53" t="s">
        <v>1557</v>
      </c>
      <c r="D128" s="51" t="s">
        <v>14</v>
      </c>
      <c r="E128" s="369">
        <v>1.01</v>
      </c>
      <c r="F128" s="50"/>
    </row>
    <row r="129" spans="1:8" s="105" customFormat="1" ht="15.75" x14ac:dyDescent="0.25">
      <c r="A129" s="399">
        <v>110</v>
      </c>
      <c r="B129" s="366">
        <v>1648</v>
      </c>
      <c r="C129" s="53" t="s">
        <v>1558</v>
      </c>
      <c r="D129" s="51" t="s">
        <v>14</v>
      </c>
      <c r="E129" s="369">
        <v>1.19</v>
      </c>
      <c r="F129" s="50"/>
    </row>
    <row r="130" spans="1:8" s="105" customFormat="1" ht="31.5" x14ac:dyDescent="0.25">
      <c r="A130" s="399">
        <v>111</v>
      </c>
      <c r="B130" s="366">
        <v>3008</v>
      </c>
      <c r="C130" s="53" t="s">
        <v>1559</v>
      </c>
      <c r="D130" s="51" t="s">
        <v>14</v>
      </c>
      <c r="E130" s="369">
        <v>0.32</v>
      </c>
      <c r="F130" s="50"/>
    </row>
    <row r="131" spans="1:8" s="105" customFormat="1" ht="31.5" x14ac:dyDescent="0.25">
      <c r="A131" s="399">
        <v>112</v>
      </c>
      <c r="B131" s="366">
        <v>3009</v>
      </c>
      <c r="C131" s="53" t="s">
        <v>1560</v>
      </c>
      <c r="D131" s="51" t="s">
        <v>14</v>
      </c>
      <c r="E131" s="369">
        <v>0.37</v>
      </c>
      <c r="F131" s="50"/>
    </row>
    <row r="132" spans="1:8" s="105" customFormat="1" ht="31.5" x14ac:dyDescent="0.25">
      <c r="A132" s="399">
        <v>113</v>
      </c>
      <c r="B132" s="366">
        <v>3010</v>
      </c>
      <c r="C132" s="53" t="s">
        <v>1561</v>
      </c>
      <c r="D132" s="51" t="s">
        <v>14</v>
      </c>
      <c r="E132" s="369">
        <v>0.35</v>
      </c>
      <c r="F132" s="50"/>
    </row>
    <row r="133" spans="1:8" s="105" customFormat="1" ht="31.5" x14ac:dyDescent="0.25">
      <c r="A133" s="399">
        <v>114</v>
      </c>
      <c r="B133" s="366">
        <v>3011</v>
      </c>
      <c r="C133" s="53" t="s">
        <v>1562</v>
      </c>
      <c r="D133" s="51" t="s">
        <v>14</v>
      </c>
      <c r="E133" s="369">
        <v>0.37</v>
      </c>
      <c r="F133" s="50"/>
    </row>
    <row r="134" spans="1:8" s="105" customFormat="1" ht="31.5" x14ac:dyDescent="0.25">
      <c r="A134" s="399">
        <v>115</v>
      </c>
      <c r="B134" s="366">
        <v>3012</v>
      </c>
      <c r="C134" s="53" t="s">
        <v>1563</v>
      </c>
      <c r="D134" s="51" t="s">
        <v>14</v>
      </c>
      <c r="E134" s="369">
        <v>0.2</v>
      </c>
      <c r="F134" s="50"/>
    </row>
    <row r="135" spans="1:8" s="105" customFormat="1" ht="31.5" x14ac:dyDescent="0.25">
      <c r="A135" s="399">
        <v>116</v>
      </c>
      <c r="B135" s="366">
        <v>3013</v>
      </c>
      <c r="C135" s="53" t="s">
        <v>1564</v>
      </c>
      <c r="D135" s="51" t="s">
        <v>14</v>
      </c>
      <c r="E135" s="369">
        <v>0.11</v>
      </c>
      <c r="F135" s="50"/>
    </row>
    <row r="136" spans="1:8" s="105" customFormat="1" ht="31.5" x14ac:dyDescent="0.25">
      <c r="A136" s="399">
        <v>117</v>
      </c>
      <c r="B136" s="366">
        <v>3014</v>
      </c>
      <c r="C136" s="53" t="s">
        <v>1565</v>
      </c>
      <c r="D136" s="51" t="s">
        <v>14</v>
      </c>
      <c r="E136" s="369">
        <v>0.37</v>
      </c>
      <c r="F136" s="50"/>
    </row>
    <row r="137" spans="1:8" s="105" customFormat="1" ht="31.5" x14ac:dyDescent="0.25">
      <c r="A137" s="399">
        <v>118</v>
      </c>
      <c r="B137" s="366">
        <v>3015</v>
      </c>
      <c r="C137" s="53" t="s">
        <v>1566</v>
      </c>
      <c r="D137" s="51" t="s">
        <v>14</v>
      </c>
      <c r="E137" s="369">
        <v>0.15</v>
      </c>
      <c r="F137" s="50"/>
    </row>
    <row r="138" spans="1:8" s="105" customFormat="1" ht="31.5" x14ac:dyDescent="0.25">
      <c r="A138" s="399">
        <v>119</v>
      </c>
      <c r="B138" s="366">
        <v>3016</v>
      </c>
      <c r="C138" s="53" t="s">
        <v>1567</v>
      </c>
      <c r="D138" s="51" t="s">
        <v>14</v>
      </c>
      <c r="E138" s="369">
        <v>0.23</v>
      </c>
      <c r="F138" s="50"/>
    </row>
    <row r="139" spans="1:8" s="105" customFormat="1" ht="15.75" x14ac:dyDescent="0.25">
      <c r="A139" s="399">
        <v>120</v>
      </c>
      <c r="B139" s="366">
        <v>3017</v>
      </c>
      <c r="C139" s="53" t="s">
        <v>1568</v>
      </c>
      <c r="D139" s="51" t="s">
        <v>14</v>
      </c>
      <c r="E139" s="369">
        <v>0.33</v>
      </c>
      <c r="F139" s="50"/>
    </row>
    <row r="140" spans="1:8" s="145" customFormat="1" ht="15.75" x14ac:dyDescent="0.25">
      <c r="A140" s="399">
        <v>121</v>
      </c>
      <c r="B140" s="366">
        <v>3018</v>
      </c>
      <c r="C140" s="53" t="s">
        <v>1569</v>
      </c>
      <c r="D140" s="51" t="s">
        <v>14</v>
      </c>
      <c r="E140" s="369">
        <v>0.99</v>
      </c>
      <c r="H140" s="105"/>
    </row>
    <row r="141" spans="1:8" s="105" customFormat="1" ht="31.5" x14ac:dyDescent="0.25">
      <c r="A141" s="399">
        <v>122</v>
      </c>
      <c r="B141" s="366">
        <v>3019</v>
      </c>
      <c r="C141" s="53" t="s">
        <v>1570</v>
      </c>
      <c r="D141" s="51" t="s">
        <v>14</v>
      </c>
      <c r="E141" s="369">
        <v>0.61</v>
      </c>
      <c r="F141" s="50"/>
    </row>
    <row r="142" spans="1:8" s="105" customFormat="1" ht="15.75" x14ac:dyDescent="0.25">
      <c r="A142" s="399">
        <v>123</v>
      </c>
      <c r="B142" s="366">
        <v>3020</v>
      </c>
      <c r="C142" s="53" t="s">
        <v>1571</v>
      </c>
      <c r="D142" s="51" t="s">
        <v>14</v>
      </c>
      <c r="E142" s="369">
        <v>1.28</v>
      </c>
      <c r="F142" s="50"/>
    </row>
    <row r="143" spans="1:8" s="105" customFormat="1" ht="18" customHeight="1" x14ac:dyDescent="0.25">
      <c r="A143" s="399">
        <v>124</v>
      </c>
      <c r="B143" s="366">
        <v>3021</v>
      </c>
      <c r="C143" s="53" t="s">
        <v>1572</v>
      </c>
      <c r="D143" s="51" t="s">
        <v>14</v>
      </c>
      <c r="E143" s="369">
        <v>0.35</v>
      </c>
      <c r="F143" s="50"/>
    </row>
    <row r="144" spans="1:8" s="105" customFormat="1" ht="31.5" x14ac:dyDescent="0.25">
      <c r="A144" s="399">
        <v>125</v>
      </c>
      <c r="B144" s="366">
        <v>3022</v>
      </c>
      <c r="C144" s="53" t="s">
        <v>1573</v>
      </c>
      <c r="D144" s="51" t="s">
        <v>14</v>
      </c>
      <c r="E144" s="369">
        <v>0.9</v>
      </c>
      <c r="F144" s="50"/>
    </row>
    <row r="145" spans="1:6" s="105" customFormat="1" ht="15.75" x14ac:dyDescent="0.25">
      <c r="A145" s="399">
        <v>126</v>
      </c>
      <c r="B145" s="366">
        <v>3023</v>
      </c>
      <c r="C145" s="53" t="s">
        <v>1574</v>
      </c>
      <c r="D145" s="51" t="s">
        <v>14</v>
      </c>
      <c r="E145" s="369">
        <v>0.44</v>
      </c>
      <c r="F145" s="50"/>
    </row>
    <row r="146" spans="1:6" s="105" customFormat="1" ht="31.5" x14ac:dyDescent="0.25">
      <c r="A146" s="399">
        <v>127</v>
      </c>
      <c r="B146" s="366">
        <v>3024</v>
      </c>
      <c r="C146" s="53" t="s">
        <v>1575</v>
      </c>
      <c r="D146" s="368" t="s">
        <v>14</v>
      </c>
      <c r="E146" s="369">
        <v>0.32</v>
      </c>
      <c r="F146" s="309"/>
    </row>
    <row r="147" spans="1:6" s="105" customFormat="1" ht="15.75" x14ac:dyDescent="0.25">
      <c r="A147" s="398"/>
      <c r="B147" s="399"/>
      <c r="C147" s="53"/>
      <c r="D147" s="74" t="s">
        <v>107</v>
      </c>
      <c r="E147" s="66">
        <f>SUM(E20:E146)</f>
        <v>78.790000000000035</v>
      </c>
      <c r="F147" s="309"/>
    </row>
    <row r="148" spans="1:6" s="105" customFormat="1" ht="15.75" x14ac:dyDescent="0.25">
      <c r="A148" s="573" t="s">
        <v>3088</v>
      </c>
      <c r="B148" s="574"/>
      <c r="C148" s="574"/>
      <c r="D148" s="574"/>
      <c r="E148" s="575"/>
      <c r="F148" s="309"/>
    </row>
    <row r="149" spans="1:6" s="105" customFormat="1" ht="15.75" x14ac:dyDescent="0.25">
      <c r="A149" s="365">
        <v>1</v>
      </c>
      <c r="B149" s="366">
        <v>1482</v>
      </c>
      <c r="C149" s="53" t="s">
        <v>1576</v>
      </c>
      <c r="D149" s="51" t="s">
        <v>83</v>
      </c>
      <c r="E149" s="369">
        <v>4.4800000000000004</v>
      </c>
      <c r="F149" s="50"/>
    </row>
    <row r="150" spans="1:6" s="105" customFormat="1" ht="31.5" x14ac:dyDescent="0.25">
      <c r="A150" s="366">
        <v>2</v>
      </c>
      <c r="B150" s="366">
        <v>1483</v>
      </c>
      <c r="C150" s="53" t="s">
        <v>1577</v>
      </c>
      <c r="D150" s="51" t="s">
        <v>83</v>
      </c>
      <c r="E150" s="369">
        <v>50.16</v>
      </c>
      <c r="F150" s="50"/>
    </row>
    <row r="151" spans="1:6" s="105" customFormat="1" ht="39" customHeight="1" x14ac:dyDescent="0.25">
      <c r="A151" s="398">
        <v>3</v>
      </c>
      <c r="B151" s="366">
        <v>1484</v>
      </c>
      <c r="C151" s="53" t="s">
        <v>1578</v>
      </c>
      <c r="D151" s="51" t="s">
        <v>83</v>
      </c>
      <c r="E151" s="369">
        <v>26.45</v>
      </c>
      <c r="F151" s="50"/>
    </row>
    <row r="152" spans="1:6" s="526" customFormat="1" ht="15.75" x14ac:dyDescent="0.25">
      <c r="A152" s="107">
        <v>4</v>
      </c>
      <c r="B152" s="107">
        <v>1496</v>
      </c>
      <c r="C152" s="112" t="s">
        <v>1579</v>
      </c>
      <c r="D152" s="97" t="s">
        <v>83</v>
      </c>
      <c r="E152" s="488">
        <v>4.01</v>
      </c>
      <c r="F152" s="150"/>
    </row>
    <row r="153" spans="1:6" s="105" customFormat="1" ht="15.75" x14ac:dyDescent="0.25">
      <c r="A153" s="398">
        <v>5</v>
      </c>
      <c r="B153" s="366">
        <v>1498</v>
      </c>
      <c r="C153" s="53" t="s">
        <v>1580</v>
      </c>
      <c r="D153" s="51" t="s">
        <v>83</v>
      </c>
      <c r="E153" s="384">
        <v>8.6</v>
      </c>
    </row>
    <row r="154" spans="1:6" s="105" customFormat="1" ht="31.5" x14ac:dyDescent="0.25">
      <c r="A154" s="399">
        <v>6</v>
      </c>
      <c r="B154" s="366">
        <v>1521</v>
      </c>
      <c r="C154" s="53" t="s">
        <v>1583</v>
      </c>
      <c r="D154" s="51" t="s">
        <v>83</v>
      </c>
      <c r="E154" s="369">
        <v>14.67</v>
      </c>
      <c r="F154" s="50"/>
    </row>
    <row r="155" spans="1:6" s="105" customFormat="1" ht="15.75" x14ac:dyDescent="0.25">
      <c r="A155" s="398">
        <v>7</v>
      </c>
      <c r="B155" s="366">
        <v>1522</v>
      </c>
      <c r="C155" s="53" t="s">
        <v>1584</v>
      </c>
      <c r="D155" s="51" t="s">
        <v>83</v>
      </c>
      <c r="E155" s="384">
        <v>13.06</v>
      </c>
    </row>
    <row r="156" spans="1:6" s="526" customFormat="1" ht="15.75" x14ac:dyDescent="0.25">
      <c r="A156" s="107">
        <v>8</v>
      </c>
      <c r="B156" s="107">
        <v>1568</v>
      </c>
      <c r="C156" s="112" t="s">
        <v>1586</v>
      </c>
      <c r="D156" s="97" t="s">
        <v>83</v>
      </c>
      <c r="E156" s="488">
        <v>11.67</v>
      </c>
      <c r="F156" s="150"/>
    </row>
    <row r="157" spans="1:6" s="105" customFormat="1" ht="15.75" x14ac:dyDescent="0.25">
      <c r="A157" s="398">
        <v>9</v>
      </c>
      <c r="B157" s="366">
        <v>1569</v>
      </c>
      <c r="C157" s="53" t="s">
        <v>1587</v>
      </c>
      <c r="D157" s="51" t="s">
        <v>83</v>
      </c>
      <c r="E157" s="369">
        <v>1.58</v>
      </c>
      <c r="F157" s="50"/>
    </row>
    <row r="158" spans="1:6" s="105" customFormat="1" ht="31.5" x14ac:dyDescent="0.25">
      <c r="A158" s="399">
        <v>10</v>
      </c>
      <c r="B158" s="366">
        <v>1596</v>
      </c>
      <c r="C158" s="53" t="s">
        <v>1590</v>
      </c>
      <c r="D158" s="51" t="s">
        <v>83</v>
      </c>
      <c r="E158" s="384">
        <v>13</v>
      </c>
    </row>
    <row r="159" spans="1:6" s="105" customFormat="1" ht="15.75" x14ac:dyDescent="0.25">
      <c r="A159" s="398">
        <v>11</v>
      </c>
      <c r="B159" s="366">
        <v>1617</v>
      </c>
      <c r="C159" s="53" t="s">
        <v>1591</v>
      </c>
      <c r="D159" s="51" t="s">
        <v>83</v>
      </c>
      <c r="E159" s="384">
        <v>12.96</v>
      </c>
    </row>
    <row r="160" spans="1:6" s="105" customFormat="1" ht="15.75" x14ac:dyDescent="0.25">
      <c r="A160" s="399">
        <v>12</v>
      </c>
      <c r="B160" s="366">
        <v>1618</v>
      </c>
      <c r="C160" s="53" t="s">
        <v>1592</v>
      </c>
      <c r="D160" s="51" t="s">
        <v>83</v>
      </c>
      <c r="E160" s="369">
        <v>11</v>
      </c>
      <c r="F160" s="50"/>
    </row>
    <row r="161" spans="1:6" s="105" customFormat="1" ht="15.75" x14ac:dyDescent="0.25">
      <c r="A161" s="398">
        <v>13</v>
      </c>
      <c r="B161" s="366">
        <v>1621</v>
      </c>
      <c r="C161" s="53" t="s">
        <v>1593</v>
      </c>
      <c r="D161" s="51" t="s">
        <v>83</v>
      </c>
      <c r="E161" s="384">
        <v>14.96</v>
      </c>
    </row>
    <row r="162" spans="1:6" s="105" customFormat="1" ht="15.75" x14ac:dyDescent="0.25">
      <c r="A162" s="399">
        <v>14</v>
      </c>
      <c r="B162" s="366">
        <v>1622</v>
      </c>
      <c r="C162" s="53" t="s">
        <v>1594</v>
      </c>
      <c r="D162" s="51" t="s">
        <v>83</v>
      </c>
      <c r="E162" s="384">
        <v>6.51</v>
      </c>
    </row>
    <row r="163" spans="1:6" s="105" customFormat="1" ht="15.75" x14ac:dyDescent="0.25">
      <c r="A163" s="398">
        <v>15</v>
      </c>
      <c r="B163" s="366">
        <v>1624</v>
      </c>
      <c r="C163" s="53" t="s">
        <v>1595</v>
      </c>
      <c r="D163" s="51" t="s">
        <v>83</v>
      </c>
      <c r="E163" s="384">
        <v>15.66</v>
      </c>
    </row>
    <row r="164" spans="1:6" s="105" customFormat="1" ht="15.75" x14ac:dyDescent="0.25">
      <c r="A164" s="399">
        <v>16</v>
      </c>
      <c r="B164" s="366">
        <v>2450</v>
      </c>
      <c r="C164" s="53" t="s">
        <v>1596</v>
      </c>
      <c r="D164" s="51" t="s">
        <v>83</v>
      </c>
      <c r="E164" s="369">
        <v>5.72</v>
      </c>
      <c r="F164" s="371">
        <f>SUM(E149:E164)</f>
        <v>214.49</v>
      </c>
    </row>
    <row r="165" spans="1:6" s="105" customFormat="1" ht="15.75" x14ac:dyDescent="0.25">
      <c r="A165" s="398"/>
      <c r="B165" s="399"/>
      <c r="C165" s="53"/>
      <c r="D165" s="149" t="s">
        <v>107</v>
      </c>
      <c r="E165" s="66">
        <f>SUM(E149:E164)</f>
        <v>214.49</v>
      </c>
      <c r="F165" s="371"/>
    </row>
    <row r="166" spans="1:6" s="105" customFormat="1" ht="15.75" x14ac:dyDescent="0.25">
      <c r="A166" s="365"/>
      <c r="B166" s="365"/>
      <c r="C166" s="565" t="s">
        <v>2644</v>
      </c>
      <c r="D166" s="565"/>
      <c r="E166" s="66">
        <f>E13+E18+E147+E165</f>
        <v>486.20400000000006</v>
      </c>
      <c r="F166" s="50"/>
    </row>
    <row r="167" spans="1:6" s="105" customFormat="1" ht="15.75" x14ac:dyDescent="0.25">
      <c r="A167" s="607" t="s">
        <v>278</v>
      </c>
      <c r="B167" s="607"/>
      <c r="C167" s="607"/>
      <c r="D167" s="74"/>
      <c r="E167" s="66"/>
      <c r="F167" s="50"/>
    </row>
    <row r="168" spans="1:6" s="105" customFormat="1" ht="31.5" x14ac:dyDescent="0.25">
      <c r="A168" s="365">
        <v>1</v>
      </c>
      <c r="B168" s="365"/>
      <c r="C168" s="90" t="s">
        <v>1597</v>
      </c>
      <c r="D168" s="74" t="s">
        <v>14</v>
      </c>
      <c r="E168" s="365">
        <v>0.26</v>
      </c>
      <c r="F168" s="50"/>
    </row>
    <row r="169" spans="1:6" s="105" customFormat="1" ht="15.75" x14ac:dyDescent="0.25">
      <c r="A169" s="365">
        <v>2</v>
      </c>
      <c r="B169" s="365"/>
      <c r="C169" s="90" t="s">
        <v>1598</v>
      </c>
      <c r="D169" s="74" t="s">
        <v>14</v>
      </c>
      <c r="E169" s="365">
        <v>0.2</v>
      </c>
      <c r="F169" s="50"/>
    </row>
    <row r="170" spans="1:6" s="105" customFormat="1" ht="15.75" x14ac:dyDescent="0.25">
      <c r="A170" s="365">
        <f t="shared" ref="A170:A174" si="1">A169+1</f>
        <v>3</v>
      </c>
      <c r="B170" s="365"/>
      <c r="C170" s="90" t="s">
        <v>1599</v>
      </c>
      <c r="D170" s="74" t="s">
        <v>14</v>
      </c>
      <c r="E170" s="365">
        <v>0.24</v>
      </c>
      <c r="F170" s="50"/>
    </row>
    <row r="171" spans="1:6" s="105" customFormat="1" ht="31.5" x14ac:dyDescent="0.25">
      <c r="A171" s="365">
        <f t="shared" si="1"/>
        <v>4</v>
      </c>
      <c r="B171" s="365"/>
      <c r="C171" s="90" t="s">
        <v>1600</v>
      </c>
      <c r="D171" s="74" t="s">
        <v>14</v>
      </c>
      <c r="E171" s="365">
        <v>0.3</v>
      </c>
      <c r="F171" s="50"/>
    </row>
    <row r="172" spans="1:6" s="105" customFormat="1" ht="31.5" x14ac:dyDescent="0.25">
      <c r="A172" s="365">
        <f t="shared" si="1"/>
        <v>5</v>
      </c>
      <c r="B172" s="365"/>
      <c r="C172" s="90" t="s">
        <v>1601</v>
      </c>
      <c r="D172" s="74" t="s">
        <v>14</v>
      </c>
      <c r="E172" s="365">
        <v>0.09</v>
      </c>
      <c r="F172" s="50"/>
    </row>
    <row r="173" spans="1:6" s="105" customFormat="1" ht="31.5" x14ac:dyDescent="0.25">
      <c r="A173" s="365">
        <f t="shared" si="1"/>
        <v>6</v>
      </c>
      <c r="B173" s="365"/>
      <c r="C173" s="90" t="s">
        <v>1602</v>
      </c>
      <c r="D173" s="74" t="s">
        <v>14</v>
      </c>
      <c r="E173" s="365">
        <v>0.38</v>
      </c>
      <c r="F173" s="50"/>
    </row>
    <row r="174" spans="1:6" s="105" customFormat="1" ht="15.75" x14ac:dyDescent="0.25">
      <c r="A174" s="365">
        <f t="shared" si="1"/>
        <v>7</v>
      </c>
      <c r="B174" s="365"/>
      <c r="C174" s="90" t="s">
        <v>1603</v>
      </c>
      <c r="D174" s="74" t="s">
        <v>14</v>
      </c>
      <c r="E174" s="365">
        <v>0.15</v>
      </c>
      <c r="F174" s="50"/>
    </row>
    <row r="175" spans="1:6" ht="18" customHeight="1" x14ac:dyDescent="0.25">
      <c r="A175" s="187"/>
      <c r="B175" s="187"/>
      <c r="C175" s="565" t="s">
        <v>12</v>
      </c>
      <c r="D175" s="565"/>
      <c r="E175" s="80">
        <f>SUM(E168:E174)</f>
        <v>1.62</v>
      </c>
    </row>
    <row r="176" spans="1:6" ht="18" customHeight="1" x14ac:dyDescent="0.25">
      <c r="A176" s="187"/>
      <c r="B176" s="187"/>
      <c r="C176" s="565" t="s">
        <v>1073</v>
      </c>
      <c r="D176" s="565"/>
      <c r="E176" s="74">
        <f>E166+E175</f>
        <v>487.82400000000007</v>
      </c>
    </row>
    <row r="177" spans="1:6" ht="18" customHeight="1" x14ac:dyDescent="0.25">
      <c r="A177" s="187"/>
      <c r="B177" s="187"/>
      <c r="C177" s="187"/>
      <c r="D177" s="187"/>
      <c r="E177" s="187"/>
    </row>
    <row r="178" spans="1:6" ht="18" customHeight="1" x14ac:dyDescent="0.25">
      <c r="A178" s="594" t="s">
        <v>3046</v>
      </c>
      <c r="B178" s="594"/>
      <c r="C178" s="594"/>
      <c r="D178" s="187"/>
      <c r="E178" s="187"/>
    </row>
    <row r="179" spans="1:6" s="105" customFormat="1" ht="15.75" x14ac:dyDescent="0.25">
      <c r="A179" s="365">
        <v>1</v>
      </c>
      <c r="B179" s="366">
        <v>1583</v>
      </c>
      <c r="C179" s="54" t="s">
        <v>1588</v>
      </c>
      <c r="D179" s="51" t="s">
        <v>83</v>
      </c>
      <c r="E179" s="369">
        <v>17.16</v>
      </c>
      <c r="F179" s="50"/>
    </row>
    <row r="180" spans="1:6" s="105" customFormat="1" ht="15.75" x14ac:dyDescent="0.25">
      <c r="A180" s="365">
        <v>2</v>
      </c>
      <c r="B180" s="366">
        <v>1595</v>
      </c>
      <c r="C180" s="54" t="s">
        <v>1589</v>
      </c>
      <c r="D180" s="51" t="s">
        <v>83</v>
      </c>
      <c r="E180" s="369">
        <v>3.8</v>
      </c>
      <c r="F180" s="50"/>
    </row>
    <row r="181" spans="1:6" s="105" customFormat="1" ht="15.75" x14ac:dyDescent="0.25">
      <c r="A181" s="365">
        <v>3</v>
      </c>
      <c r="B181" s="366">
        <v>1567</v>
      </c>
      <c r="C181" s="54" t="s">
        <v>1585</v>
      </c>
      <c r="D181" s="51" t="s">
        <v>83</v>
      </c>
      <c r="E181" s="369">
        <v>12.8</v>
      </c>
      <c r="F181" s="50"/>
    </row>
    <row r="182" spans="1:6" s="105" customFormat="1" ht="15.75" x14ac:dyDescent="0.25">
      <c r="A182" s="608">
        <v>4</v>
      </c>
      <c r="B182" s="366">
        <v>1510</v>
      </c>
      <c r="C182" s="54" t="s">
        <v>1581</v>
      </c>
      <c r="D182" s="51" t="s">
        <v>83</v>
      </c>
      <c r="E182" s="369">
        <v>5.55</v>
      </c>
      <c r="F182" s="50"/>
    </row>
    <row r="183" spans="1:6" s="105" customFormat="1" ht="15.75" x14ac:dyDescent="0.25">
      <c r="A183" s="608"/>
      <c r="B183" s="366">
        <v>1511</v>
      </c>
      <c r="C183" s="54" t="s">
        <v>1582</v>
      </c>
      <c r="D183" s="51" t="s">
        <v>83</v>
      </c>
      <c r="E183" s="369">
        <v>0.19</v>
      </c>
      <c r="F183" s="50"/>
    </row>
    <row r="184" spans="1:6" ht="18" customHeight="1" x14ac:dyDescent="0.25">
      <c r="A184" s="187"/>
      <c r="B184" s="187"/>
      <c r="C184" s="565" t="s">
        <v>12</v>
      </c>
      <c r="D184" s="565"/>
      <c r="E184" s="74">
        <f>SUM(E179:E183)</f>
        <v>39.5</v>
      </c>
    </row>
  </sheetData>
  <mergeCells count="12">
    <mergeCell ref="C184:D184"/>
    <mergeCell ref="A167:C167"/>
    <mergeCell ref="A1:E1"/>
    <mergeCell ref="A178:C178"/>
    <mergeCell ref="A182:A183"/>
    <mergeCell ref="C175:D175"/>
    <mergeCell ref="C176:D176"/>
    <mergeCell ref="C166:D166"/>
    <mergeCell ref="A11:E11"/>
    <mergeCell ref="A14:E14"/>
    <mergeCell ref="A19:E19"/>
    <mergeCell ref="A148:E148"/>
  </mergeCells>
  <pageMargins left="0.70866141732283472" right="0" top="0.43307086614173229" bottom="0.47244094488188981" header="0.19685039370078741" footer="0"/>
  <pageSetup paperSize="9" orientation="portrait" r:id="rId1"/>
  <headerFooter>
    <oddFooter>&amp;CPage &amp;P&amp;RKHAWZAWL DIVISION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view="pageBreakPreview" zoomScale="78" zoomScaleNormal="115" zoomScaleSheetLayoutView="78" workbookViewId="0">
      <pane ySplit="2" topLeftCell="A348" activePane="bottomLeft" state="frozen"/>
      <selection pane="bottomLeft" activeCell="F2" sqref="F2"/>
    </sheetView>
  </sheetViews>
  <sheetFormatPr defaultRowHeight="15" x14ac:dyDescent="0.25"/>
  <cols>
    <col min="1" max="1" width="6.140625" customWidth="1"/>
    <col min="2" max="2" width="8.140625" customWidth="1"/>
    <col min="3" max="3" width="50" style="9" customWidth="1"/>
    <col min="4" max="4" width="12.140625" bestFit="1" customWidth="1"/>
    <col min="5" max="5" width="9.42578125" customWidth="1"/>
  </cols>
  <sheetData>
    <row r="1" spans="1:7" s="24" customFormat="1" ht="20.25" customHeight="1" x14ac:dyDescent="0.45">
      <c r="A1" s="551" t="s">
        <v>2764</v>
      </c>
      <c r="B1" s="551"/>
      <c r="C1" s="551"/>
      <c r="D1" s="551"/>
      <c r="E1" s="551"/>
      <c r="F1"/>
    </row>
    <row r="2" spans="1:7" s="12" customFormat="1" ht="54" x14ac:dyDescent="0.55000000000000004">
      <c r="A2" s="13" t="s">
        <v>1074</v>
      </c>
      <c r="B2" s="13" t="s">
        <v>99</v>
      </c>
      <c r="C2" s="13" t="s">
        <v>100</v>
      </c>
      <c r="D2" s="95" t="s">
        <v>103</v>
      </c>
      <c r="E2" s="13" t="s">
        <v>2529</v>
      </c>
    </row>
    <row r="3" spans="1:7" ht="18" x14ac:dyDescent="0.55000000000000004">
      <c r="A3" s="396">
        <v>1</v>
      </c>
      <c r="B3" s="403"/>
      <c r="C3" s="403" t="s">
        <v>3084</v>
      </c>
      <c r="D3" s="406"/>
      <c r="E3" s="401"/>
      <c r="F3" s="12"/>
      <c r="G3" s="12"/>
    </row>
    <row r="4" spans="1:7" ht="18" x14ac:dyDescent="0.55000000000000004">
      <c r="A4" s="398">
        <f>A3+1</f>
        <v>2</v>
      </c>
      <c r="B4" s="403"/>
      <c r="C4" s="403" t="s">
        <v>3085</v>
      </c>
      <c r="D4" s="406"/>
      <c r="E4" s="401">
        <f>E13</f>
        <v>6.1580000000000004</v>
      </c>
      <c r="F4" s="12"/>
      <c r="G4" s="12"/>
    </row>
    <row r="5" spans="1:7" ht="18" x14ac:dyDescent="0.55000000000000004">
      <c r="A5" s="398">
        <f t="shared" ref="A5:A9" si="0">A4+1</f>
        <v>3</v>
      </c>
      <c r="B5" s="90"/>
      <c r="C5" s="90" t="s">
        <v>3086</v>
      </c>
      <c r="D5" s="406"/>
      <c r="E5" s="400">
        <f>E18+E340</f>
        <v>124.14100000000001</v>
      </c>
      <c r="F5" s="12"/>
      <c r="G5" s="12"/>
    </row>
    <row r="6" spans="1:7" ht="18" x14ac:dyDescent="0.55000000000000004">
      <c r="A6" s="398">
        <f t="shared" si="0"/>
        <v>4</v>
      </c>
      <c r="B6" s="90"/>
      <c r="C6" s="90" t="s">
        <v>3087</v>
      </c>
      <c r="D6" s="406"/>
      <c r="E6" s="400">
        <f>E21</f>
        <v>18</v>
      </c>
      <c r="F6" s="12"/>
      <c r="G6" s="12"/>
    </row>
    <row r="7" spans="1:7" ht="18" x14ac:dyDescent="0.55000000000000004">
      <c r="A7" s="398">
        <f t="shared" si="0"/>
        <v>5</v>
      </c>
      <c r="B7" s="90"/>
      <c r="C7" s="90" t="s">
        <v>3088</v>
      </c>
      <c r="D7" s="406"/>
      <c r="E7" s="400">
        <f>E336+E382</f>
        <v>43.343999999999994</v>
      </c>
      <c r="F7" s="12"/>
      <c r="G7" s="12"/>
    </row>
    <row r="8" spans="1:7" ht="18" x14ac:dyDescent="0.55000000000000004">
      <c r="A8" s="398">
        <f t="shared" si="0"/>
        <v>6</v>
      </c>
      <c r="B8" s="90"/>
      <c r="C8" s="90" t="s">
        <v>377</v>
      </c>
      <c r="D8" s="406"/>
      <c r="E8" s="400"/>
      <c r="F8" s="12"/>
      <c r="G8" s="12"/>
    </row>
    <row r="9" spans="1:7" ht="18" x14ac:dyDescent="0.55000000000000004">
      <c r="A9" s="398">
        <f t="shared" si="0"/>
        <v>7</v>
      </c>
      <c r="B9" s="90"/>
      <c r="C9" s="90" t="s">
        <v>596</v>
      </c>
      <c r="D9" s="406"/>
      <c r="E9" s="400">
        <f>E329</f>
        <v>101.48600000000005</v>
      </c>
      <c r="F9" s="12"/>
      <c r="G9" s="12"/>
    </row>
    <row r="10" spans="1:7" ht="18" x14ac:dyDescent="0.55000000000000004">
      <c r="A10" s="398"/>
      <c r="B10" s="90"/>
      <c r="C10" s="90"/>
      <c r="D10" s="80" t="s">
        <v>107</v>
      </c>
      <c r="E10" s="74">
        <f>SUM(E3:E9)</f>
        <v>293.12900000000002</v>
      </c>
      <c r="F10" s="12"/>
      <c r="G10" s="12"/>
    </row>
    <row r="11" spans="1:7" ht="18" x14ac:dyDescent="0.55000000000000004">
      <c r="A11" s="573" t="s">
        <v>3085</v>
      </c>
      <c r="B11" s="574"/>
      <c r="C11" s="574"/>
      <c r="D11" s="574"/>
      <c r="E11" s="575"/>
      <c r="F11" s="12"/>
      <c r="G11" s="12"/>
    </row>
    <row r="12" spans="1:7" s="50" customFormat="1" ht="31.5" x14ac:dyDescent="0.5">
      <c r="A12" s="399">
        <v>1</v>
      </c>
      <c r="B12" s="399">
        <v>1938</v>
      </c>
      <c r="C12" s="53" t="s">
        <v>1080</v>
      </c>
      <c r="D12" s="404" t="s">
        <v>5</v>
      </c>
      <c r="E12" s="88">
        <v>6.1580000000000004</v>
      </c>
    </row>
    <row r="13" spans="1:7" s="50" customFormat="1" ht="15.75" x14ac:dyDescent="0.5">
      <c r="A13" s="399"/>
      <c r="B13" s="399"/>
      <c r="C13" s="53"/>
      <c r="D13" s="149" t="s">
        <v>107</v>
      </c>
      <c r="E13" s="88">
        <f>E12</f>
        <v>6.1580000000000004</v>
      </c>
    </row>
    <row r="14" spans="1:7" s="50" customFormat="1" ht="15.75" x14ac:dyDescent="0.5">
      <c r="A14" s="587" t="s">
        <v>3086</v>
      </c>
      <c r="B14" s="566"/>
      <c r="C14" s="566"/>
      <c r="D14" s="566"/>
      <c r="E14" s="588"/>
    </row>
    <row r="15" spans="1:7" s="50" customFormat="1" ht="15.75" x14ac:dyDescent="0.5">
      <c r="A15" s="399">
        <f>A12+1</f>
        <v>2</v>
      </c>
      <c r="B15" s="399">
        <v>1366</v>
      </c>
      <c r="C15" s="53" t="s">
        <v>1081</v>
      </c>
      <c r="D15" s="51" t="s">
        <v>321</v>
      </c>
      <c r="E15" s="92">
        <v>90.5</v>
      </c>
    </row>
    <row r="16" spans="1:7" s="50" customFormat="1" ht="15.75" x14ac:dyDescent="0.5">
      <c r="A16" s="399">
        <f>A15+1</f>
        <v>3</v>
      </c>
      <c r="B16" s="399">
        <v>1939</v>
      </c>
      <c r="C16" s="53" t="s">
        <v>1082</v>
      </c>
      <c r="D16" s="51" t="s">
        <v>321</v>
      </c>
      <c r="E16" s="92">
        <v>9.0609999999999999</v>
      </c>
    </row>
    <row r="17" spans="1:7" s="50" customFormat="1" ht="15.75" x14ac:dyDescent="0.5">
      <c r="A17" s="399">
        <f>A16+1</f>
        <v>4</v>
      </c>
      <c r="B17" s="399">
        <v>1940</v>
      </c>
      <c r="C17" s="53" t="s">
        <v>1083</v>
      </c>
      <c r="D17" s="51" t="s">
        <v>321</v>
      </c>
      <c r="E17" s="92">
        <v>17.73</v>
      </c>
      <c r="G17" s="147"/>
    </row>
    <row r="18" spans="1:7" s="50" customFormat="1" ht="15.75" x14ac:dyDescent="0.5">
      <c r="A18" s="51"/>
      <c r="B18" s="51"/>
      <c r="D18" s="148" t="s">
        <v>107</v>
      </c>
      <c r="E18" s="88">
        <f>SUM(E15:E17)</f>
        <v>117.29100000000001</v>
      </c>
    </row>
    <row r="19" spans="1:7" s="50" customFormat="1" ht="15.75" x14ac:dyDescent="0.5">
      <c r="A19" s="613" t="s">
        <v>3087</v>
      </c>
      <c r="B19" s="614"/>
      <c r="C19" s="614"/>
      <c r="D19" s="614"/>
      <c r="E19" s="615"/>
    </row>
    <row r="20" spans="1:7" s="50" customFormat="1" ht="15.75" x14ac:dyDescent="0.5">
      <c r="A20" s="51">
        <v>1</v>
      </c>
      <c r="B20" s="51">
        <v>2786</v>
      </c>
      <c r="C20" s="53" t="s">
        <v>3074</v>
      </c>
      <c r="D20" s="51" t="s">
        <v>9</v>
      </c>
      <c r="E20" s="92">
        <v>18</v>
      </c>
    </row>
    <row r="21" spans="1:7" s="50" customFormat="1" ht="15.75" x14ac:dyDescent="0.5">
      <c r="A21" s="51"/>
      <c r="B21" s="51"/>
      <c r="C21" s="53"/>
      <c r="D21" s="149" t="s">
        <v>107</v>
      </c>
      <c r="E21" s="88">
        <f>E20</f>
        <v>18</v>
      </c>
    </row>
    <row r="22" spans="1:7" s="50" customFormat="1" ht="15.75" x14ac:dyDescent="0.5">
      <c r="A22" s="613" t="s">
        <v>596</v>
      </c>
      <c r="B22" s="614"/>
      <c r="C22" s="614"/>
      <c r="D22" s="614"/>
      <c r="E22" s="615"/>
    </row>
    <row r="23" spans="1:7" s="50" customFormat="1" ht="15.75" x14ac:dyDescent="0.5">
      <c r="A23" s="51">
        <v>1</v>
      </c>
      <c r="B23" s="51">
        <v>1364</v>
      </c>
      <c r="C23" s="53" t="s">
        <v>1084</v>
      </c>
      <c r="D23" s="51" t="s">
        <v>14</v>
      </c>
      <c r="E23" s="92">
        <v>0.159</v>
      </c>
      <c r="G23" s="145"/>
    </row>
    <row r="24" spans="1:7" s="50" customFormat="1" ht="15.75" x14ac:dyDescent="0.5">
      <c r="A24" s="51">
        <v>2</v>
      </c>
      <c r="B24" s="51">
        <v>1365</v>
      </c>
      <c r="C24" s="53" t="s">
        <v>1085</v>
      </c>
      <c r="D24" s="51" t="s">
        <v>14</v>
      </c>
      <c r="E24" s="92">
        <v>6.7000000000000004E-2</v>
      </c>
    </row>
    <row r="25" spans="1:7" s="50" customFormat="1" ht="31.5" x14ac:dyDescent="0.5">
      <c r="A25" s="51">
        <f t="shared" ref="A25:A86" si="1">A24+1</f>
        <v>3</v>
      </c>
      <c r="B25" s="51">
        <v>1369</v>
      </c>
      <c r="C25" s="53" t="s">
        <v>1086</v>
      </c>
      <c r="D25" s="51" t="s">
        <v>14</v>
      </c>
      <c r="E25" s="92">
        <v>0.43</v>
      </c>
    </row>
    <row r="26" spans="1:7" s="50" customFormat="1" ht="31.5" x14ac:dyDescent="0.5">
      <c r="A26" s="51">
        <f>A25+1</f>
        <v>4</v>
      </c>
      <c r="B26" s="51">
        <v>1370</v>
      </c>
      <c r="C26" s="53" t="s">
        <v>1087</v>
      </c>
      <c r="D26" s="51" t="s">
        <v>14</v>
      </c>
      <c r="E26" s="92">
        <v>1.014</v>
      </c>
    </row>
    <row r="27" spans="1:7" s="50" customFormat="1" ht="31.5" x14ac:dyDescent="0.5">
      <c r="A27" s="51">
        <f t="shared" si="1"/>
        <v>5</v>
      </c>
      <c r="B27" s="51">
        <v>1372</v>
      </c>
      <c r="C27" s="53" t="s">
        <v>1088</v>
      </c>
      <c r="D27" s="51" t="s">
        <v>14</v>
      </c>
      <c r="E27" s="92">
        <v>0.49099999999999999</v>
      </c>
    </row>
    <row r="28" spans="1:7" s="50" customFormat="1" ht="31.5" x14ac:dyDescent="0.5">
      <c r="A28" s="51">
        <f t="shared" si="1"/>
        <v>6</v>
      </c>
      <c r="B28" s="51">
        <v>1373</v>
      </c>
      <c r="C28" s="53" t="s">
        <v>1089</v>
      </c>
      <c r="D28" s="51" t="s">
        <v>14</v>
      </c>
      <c r="E28" s="92">
        <v>0.51800000000000002</v>
      </c>
    </row>
    <row r="29" spans="1:7" s="50" customFormat="1" ht="15.75" x14ac:dyDescent="0.5">
      <c r="A29" s="51">
        <f t="shared" si="1"/>
        <v>7</v>
      </c>
      <c r="B29" s="51">
        <v>1374</v>
      </c>
      <c r="C29" s="53" t="s">
        <v>1090</v>
      </c>
      <c r="D29" s="51" t="s">
        <v>14</v>
      </c>
      <c r="E29" s="92">
        <v>0.16</v>
      </c>
    </row>
    <row r="30" spans="1:7" s="50" customFormat="1" ht="15.75" x14ac:dyDescent="0.5">
      <c r="A30" s="51">
        <f t="shared" si="1"/>
        <v>8</v>
      </c>
      <c r="B30" s="51">
        <v>1375</v>
      </c>
      <c r="C30" s="53" t="s">
        <v>1091</v>
      </c>
      <c r="D30" s="51" t="s">
        <v>14</v>
      </c>
      <c r="E30" s="92">
        <v>0.81499999999999995</v>
      </c>
    </row>
    <row r="31" spans="1:7" s="50" customFormat="1" ht="15.75" x14ac:dyDescent="0.5">
      <c r="A31" s="51">
        <f t="shared" si="1"/>
        <v>9</v>
      </c>
      <c r="B31" s="51">
        <v>1376</v>
      </c>
      <c r="C31" s="53" t="s">
        <v>1092</v>
      </c>
      <c r="D31" s="51" t="s">
        <v>14</v>
      </c>
      <c r="E31" s="92">
        <v>0.11600000000000001</v>
      </c>
    </row>
    <row r="32" spans="1:7" s="50" customFormat="1" ht="31.5" x14ac:dyDescent="0.5">
      <c r="A32" s="51">
        <f t="shared" si="1"/>
        <v>10</v>
      </c>
      <c r="B32" s="51">
        <v>1377</v>
      </c>
      <c r="C32" s="53" t="s">
        <v>1093</v>
      </c>
      <c r="D32" s="51" t="s">
        <v>14</v>
      </c>
      <c r="E32" s="92">
        <v>8.3000000000000004E-2</v>
      </c>
    </row>
    <row r="33" spans="1:5" s="50" customFormat="1" ht="31.5" x14ac:dyDescent="0.5">
      <c r="A33" s="51">
        <f t="shared" si="1"/>
        <v>11</v>
      </c>
      <c r="B33" s="51">
        <v>1378</v>
      </c>
      <c r="C33" s="53" t="s">
        <v>1094</v>
      </c>
      <c r="D33" s="51" t="s">
        <v>14</v>
      </c>
      <c r="E33" s="92">
        <v>0.214</v>
      </c>
    </row>
    <row r="34" spans="1:5" s="50" customFormat="1" ht="31.5" x14ac:dyDescent="0.5">
      <c r="A34" s="51">
        <f t="shared" si="1"/>
        <v>12</v>
      </c>
      <c r="B34" s="51">
        <v>1379</v>
      </c>
      <c r="C34" s="53" t="s">
        <v>1095</v>
      </c>
      <c r="D34" s="51" t="s">
        <v>14</v>
      </c>
      <c r="E34" s="92">
        <v>0.13300000000000001</v>
      </c>
    </row>
    <row r="35" spans="1:5" s="50" customFormat="1" ht="31.5" x14ac:dyDescent="0.5">
      <c r="A35" s="51">
        <f t="shared" si="1"/>
        <v>13</v>
      </c>
      <c r="B35" s="51">
        <v>1380</v>
      </c>
      <c r="C35" s="53" t="s">
        <v>1096</v>
      </c>
      <c r="D35" s="51" t="s">
        <v>14</v>
      </c>
      <c r="E35" s="92">
        <v>0.192</v>
      </c>
    </row>
    <row r="36" spans="1:5" s="50" customFormat="1" ht="15.75" x14ac:dyDescent="0.5">
      <c r="A36" s="51">
        <f t="shared" si="1"/>
        <v>14</v>
      </c>
      <c r="B36" s="51">
        <v>1381</v>
      </c>
      <c r="C36" s="53" t="s">
        <v>1097</v>
      </c>
      <c r="D36" s="51" t="s">
        <v>14</v>
      </c>
      <c r="E36" s="92">
        <v>0.246</v>
      </c>
    </row>
    <row r="37" spans="1:5" s="50" customFormat="1" ht="31.5" x14ac:dyDescent="0.5">
      <c r="A37" s="51">
        <f t="shared" si="1"/>
        <v>15</v>
      </c>
      <c r="B37" s="51">
        <v>1382</v>
      </c>
      <c r="C37" s="53" t="s">
        <v>1098</v>
      </c>
      <c r="D37" s="51" t="s">
        <v>14</v>
      </c>
      <c r="E37" s="92">
        <v>0.20799999999999999</v>
      </c>
    </row>
    <row r="38" spans="1:5" s="50" customFormat="1" ht="31.5" x14ac:dyDescent="0.5">
      <c r="A38" s="51">
        <f t="shared" si="1"/>
        <v>16</v>
      </c>
      <c r="B38" s="51">
        <v>1383</v>
      </c>
      <c r="C38" s="53" t="s">
        <v>1099</v>
      </c>
      <c r="D38" s="51" t="s">
        <v>14</v>
      </c>
      <c r="E38" s="92">
        <v>7.3999999999999996E-2</v>
      </c>
    </row>
    <row r="39" spans="1:5" s="50" customFormat="1" ht="31.5" x14ac:dyDescent="0.5">
      <c r="A39" s="51">
        <f t="shared" si="1"/>
        <v>17</v>
      </c>
      <c r="B39" s="51">
        <v>1384</v>
      </c>
      <c r="C39" s="53" t="s">
        <v>1100</v>
      </c>
      <c r="D39" s="51" t="s">
        <v>14</v>
      </c>
      <c r="E39" s="92">
        <v>0.55100000000000005</v>
      </c>
    </row>
    <row r="40" spans="1:5" s="50" customFormat="1" ht="31.5" x14ac:dyDescent="0.5">
      <c r="A40" s="51">
        <f t="shared" si="1"/>
        <v>18</v>
      </c>
      <c r="B40" s="51">
        <v>1385</v>
      </c>
      <c r="C40" s="53" t="s">
        <v>1101</v>
      </c>
      <c r="D40" s="51" t="s">
        <v>14</v>
      </c>
      <c r="E40" s="92">
        <v>0.217</v>
      </c>
    </row>
    <row r="41" spans="1:5" s="50" customFormat="1" ht="15.75" x14ac:dyDescent="0.5">
      <c r="A41" s="51">
        <f t="shared" si="1"/>
        <v>19</v>
      </c>
      <c r="B41" s="51">
        <v>1386</v>
      </c>
      <c r="C41" s="53" t="s">
        <v>1102</v>
      </c>
      <c r="D41" s="51" t="s">
        <v>14</v>
      </c>
      <c r="E41" s="92">
        <v>0.41299999999999998</v>
      </c>
    </row>
    <row r="42" spans="1:5" s="50" customFormat="1" ht="31.5" x14ac:dyDescent="0.5">
      <c r="A42" s="51">
        <f t="shared" si="1"/>
        <v>20</v>
      </c>
      <c r="B42" s="51">
        <v>1387</v>
      </c>
      <c r="C42" s="53" t="s">
        <v>1103</v>
      </c>
      <c r="D42" s="51" t="s">
        <v>14</v>
      </c>
      <c r="E42" s="92">
        <v>9.4E-2</v>
      </c>
    </row>
    <row r="43" spans="1:5" s="50" customFormat="1" ht="31.5" x14ac:dyDescent="0.5">
      <c r="A43" s="51">
        <f t="shared" si="1"/>
        <v>21</v>
      </c>
      <c r="B43" s="51">
        <v>1388</v>
      </c>
      <c r="C43" s="53" t="s">
        <v>1104</v>
      </c>
      <c r="D43" s="51" t="s">
        <v>14</v>
      </c>
      <c r="E43" s="92">
        <v>0.222</v>
      </c>
    </row>
    <row r="44" spans="1:5" s="50" customFormat="1" ht="31.5" x14ac:dyDescent="0.5">
      <c r="A44" s="51">
        <f t="shared" si="1"/>
        <v>22</v>
      </c>
      <c r="B44" s="51">
        <v>1396</v>
      </c>
      <c r="C44" s="53" t="s">
        <v>1105</v>
      </c>
      <c r="D44" s="51" t="s">
        <v>14</v>
      </c>
      <c r="E44" s="92">
        <v>0.997</v>
      </c>
    </row>
    <row r="45" spans="1:5" s="50" customFormat="1" ht="15.75" x14ac:dyDescent="0.5">
      <c r="A45" s="51">
        <f t="shared" si="1"/>
        <v>23</v>
      </c>
      <c r="B45" s="51">
        <v>1416</v>
      </c>
      <c r="C45" s="53" t="s">
        <v>1106</v>
      </c>
      <c r="D45" s="51" t="s">
        <v>14</v>
      </c>
      <c r="E45" s="92">
        <v>0.14899999999999999</v>
      </c>
    </row>
    <row r="46" spans="1:5" s="50" customFormat="1" ht="31.5" x14ac:dyDescent="0.5">
      <c r="A46" s="51">
        <f t="shared" si="1"/>
        <v>24</v>
      </c>
      <c r="B46" s="51">
        <v>1417</v>
      </c>
      <c r="C46" s="53" t="s">
        <v>1107</v>
      </c>
      <c r="D46" s="51" t="s">
        <v>14</v>
      </c>
      <c r="E46" s="92">
        <v>0.54200000000000004</v>
      </c>
    </row>
    <row r="47" spans="1:5" s="50" customFormat="1" ht="15.75" x14ac:dyDescent="0.5">
      <c r="A47" s="51">
        <f t="shared" si="1"/>
        <v>25</v>
      </c>
      <c r="B47" s="51">
        <v>1418</v>
      </c>
      <c r="C47" s="53" t="s">
        <v>1108</v>
      </c>
      <c r="D47" s="51" t="s">
        <v>14</v>
      </c>
      <c r="E47" s="92">
        <v>0.29599999999999999</v>
      </c>
    </row>
    <row r="48" spans="1:5" s="50" customFormat="1" ht="15.75" x14ac:dyDescent="0.5">
      <c r="A48" s="51">
        <f t="shared" si="1"/>
        <v>26</v>
      </c>
      <c r="B48" s="51">
        <v>1419</v>
      </c>
      <c r="C48" s="53" t="s">
        <v>1109</v>
      </c>
      <c r="D48" s="51" t="s">
        <v>14</v>
      </c>
      <c r="E48" s="92">
        <v>0.13300000000000001</v>
      </c>
    </row>
    <row r="49" spans="1:5" s="50" customFormat="1" ht="15.75" x14ac:dyDescent="0.5">
      <c r="A49" s="51">
        <f t="shared" si="1"/>
        <v>27</v>
      </c>
      <c r="B49" s="51">
        <v>1420</v>
      </c>
      <c r="C49" s="53" t="s">
        <v>1110</v>
      </c>
      <c r="D49" s="51" t="s">
        <v>14</v>
      </c>
      <c r="E49" s="92">
        <v>0.79</v>
      </c>
    </row>
    <row r="50" spans="1:5" s="50" customFormat="1" ht="15.75" x14ac:dyDescent="0.5">
      <c r="A50" s="51">
        <f t="shared" si="1"/>
        <v>28</v>
      </c>
      <c r="B50" s="51">
        <v>1421</v>
      </c>
      <c r="C50" s="53" t="s">
        <v>1111</v>
      </c>
      <c r="D50" s="51" t="s">
        <v>14</v>
      </c>
      <c r="E50" s="92">
        <v>5.8999999999999997E-2</v>
      </c>
    </row>
    <row r="51" spans="1:5" s="50" customFormat="1" ht="15.75" x14ac:dyDescent="0.5">
      <c r="A51" s="51">
        <f t="shared" si="1"/>
        <v>29</v>
      </c>
      <c r="B51" s="51">
        <v>1422</v>
      </c>
      <c r="C51" s="53" t="s">
        <v>1112</v>
      </c>
      <c r="D51" s="51" t="s">
        <v>14</v>
      </c>
      <c r="E51" s="92">
        <v>8.2000000000000003E-2</v>
      </c>
    </row>
    <row r="52" spans="1:5" s="50" customFormat="1" ht="15.75" x14ac:dyDescent="0.5">
      <c r="A52" s="51">
        <f t="shared" si="1"/>
        <v>30</v>
      </c>
      <c r="B52" s="51">
        <v>1423</v>
      </c>
      <c r="C52" s="53" t="s">
        <v>1113</v>
      </c>
      <c r="D52" s="51" t="s">
        <v>14</v>
      </c>
      <c r="E52" s="92">
        <v>0.222</v>
      </c>
    </row>
    <row r="53" spans="1:5" s="50" customFormat="1" ht="31.5" x14ac:dyDescent="0.5">
      <c r="A53" s="51">
        <f t="shared" si="1"/>
        <v>31</v>
      </c>
      <c r="B53" s="51">
        <v>1424</v>
      </c>
      <c r="C53" s="53" t="s">
        <v>1114</v>
      </c>
      <c r="D53" s="51" t="s">
        <v>14</v>
      </c>
      <c r="E53" s="92">
        <v>0.26</v>
      </c>
    </row>
    <row r="54" spans="1:5" s="50" customFormat="1" ht="31.5" x14ac:dyDescent="0.5">
      <c r="A54" s="51">
        <f t="shared" si="1"/>
        <v>32</v>
      </c>
      <c r="B54" s="51">
        <v>1425</v>
      </c>
      <c r="C54" s="53" t="s">
        <v>1115</v>
      </c>
      <c r="D54" s="51" t="s">
        <v>14</v>
      </c>
      <c r="E54" s="92">
        <v>0.16</v>
      </c>
    </row>
    <row r="55" spans="1:5" s="50" customFormat="1" ht="31.5" x14ac:dyDescent="0.5">
      <c r="A55" s="51">
        <f t="shared" si="1"/>
        <v>33</v>
      </c>
      <c r="B55" s="51">
        <v>1426</v>
      </c>
      <c r="C55" s="53" t="s">
        <v>1116</v>
      </c>
      <c r="D55" s="51" t="s">
        <v>14</v>
      </c>
      <c r="E55" s="92">
        <v>0.186</v>
      </c>
    </row>
    <row r="56" spans="1:5" s="50" customFormat="1" ht="31.5" x14ac:dyDescent="0.5">
      <c r="A56" s="51">
        <f t="shared" si="1"/>
        <v>34</v>
      </c>
      <c r="B56" s="51">
        <v>1427</v>
      </c>
      <c r="C56" s="53" t="s">
        <v>1117</v>
      </c>
      <c r="D56" s="51" t="s">
        <v>14</v>
      </c>
      <c r="E56" s="92">
        <v>0.29299999999999998</v>
      </c>
    </row>
    <row r="57" spans="1:5" s="50" customFormat="1" ht="15.75" x14ac:dyDescent="0.5">
      <c r="A57" s="51">
        <f t="shared" si="1"/>
        <v>35</v>
      </c>
      <c r="B57" s="51">
        <v>1428</v>
      </c>
      <c r="C57" s="53" t="s">
        <v>1118</v>
      </c>
      <c r="D57" s="51" t="s">
        <v>14</v>
      </c>
      <c r="E57" s="92">
        <v>6.9000000000000006E-2</v>
      </c>
    </row>
    <row r="58" spans="1:5" s="50" customFormat="1" ht="31.5" x14ac:dyDescent="0.5">
      <c r="A58" s="51">
        <f t="shared" si="1"/>
        <v>36</v>
      </c>
      <c r="B58" s="51">
        <v>1429</v>
      </c>
      <c r="C58" s="53" t="s">
        <v>1119</v>
      </c>
      <c r="D58" s="51" t="s">
        <v>14</v>
      </c>
      <c r="E58" s="92">
        <v>0.20100000000000001</v>
      </c>
    </row>
    <row r="59" spans="1:5" s="50" customFormat="1" ht="31.5" x14ac:dyDescent="0.5">
      <c r="A59" s="51">
        <f t="shared" si="1"/>
        <v>37</v>
      </c>
      <c r="B59" s="51">
        <v>1430</v>
      </c>
      <c r="C59" s="53" t="s">
        <v>1120</v>
      </c>
      <c r="D59" s="51" t="s">
        <v>14</v>
      </c>
      <c r="E59" s="92">
        <v>0.316</v>
      </c>
    </row>
    <row r="60" spans="1:5" s="50" customFormat="1" ht="31.5" x14ac:dyDescent="0.5">
      <c r="A60" s="51">
        <f t="shared" si="1"/>
        <v>38</v>
      </c>
      <c r="B60" s="51">
        <v>1431</v>
      </c>
      <c r="C60" s="53" t="s">
        <v>1121</v>
      </c>
      <c r="D60" s="51" t="s">
        <v>14</v>
      </c>
      <c r="E60" s="92">
        <v>0.27800000000000002</v>
      </c>
    </row>
    <row r="61" spans="1:5" s="50" customFormat="1" ht="15.75" x14ac:dyDescent="0.5">
      <c r="A61" s="51">
        <f t="shared" si="1"/>
        <v>39</v>
      </c>
      <c r="B61" s="51">
        <v>1432</v>
      </c>
      <c r="C61" s="53" t="s">
        <v>1122</v>
      </c>
      <c r="D61" s="51" t="s">
        <v>14</v>
      </c>
      <c r="E61" s="92">
        <v>0.13500000000000001</v>
      </c>
    </row>
    <row r="62" spans="1:5" s="50" customFormat="1" ht="31.5" x14ac:dyDescent="0.5">
      <c r="A62" s="51">
        <f t="shared" si="1"/>
        <v>40</v>
      </c>
      <c r="B62" s="51">
        <v>1433</v>
      </c>
      <c r="C62" s="53" t="s">
        <v>1123</v>
      </c>
      <c r="D62" s="51" t="s">
        <v>14</v>
      </c>
      <c r="E62" s="92">
        <v>0.113</v>
      </c>
    </row>
    <row r="63" spans="1:5" s="50" customFormat="1" ht="15.75" x14ac:dyDescent="0.5">
      <c r="A63" s="51">
        <f t="shared" si="1"/>
        <v>41</v>
      </c>
      <c r="B63" s="51">
        <v>1434</v>
      </c>
      <c r="C63" s="53" t="s">
        <v>1124</v>
      </c>
      <c r="D63" s="51" t="s">
        <v>14</v>
      </c>
      <c r="E63" s="92">
        <v>0.16200000000000001</v>
      </c>
    </row>
    <row r="64" spans="1:5" s="50" customFormat="1" ht="31.5" x14ac:dyDescent="0.5">
      <c r="A64" s="51">
        <f t="shared" si="1"/>
        <v>42</v>
      </c>
      <c r="B64" s="51">
        <v>1943</v>
      </c>
      <c r="C64" s="53" t="s">
        <v>1125</v>
      </c>
      <c r="D64" s="51" t="s">
        <v>14</v>
      </c>
      <c r="E64" s="92">
        <v>1.86</v>
      </c>
    </row>
    <row r="65" spans="1:5" s="50" customFormat="1" ht="31.5" x14ac:dyDescent="0.5">
      <c r="A65" s="51">
        <f t="shared" si="1"/>
        <v>43</v>
      </c>
      <c r="B65" s="51">
        <v>1947</v>
      </c>
      <c r="C65" s="53" t="s">
        <v>1126</v>
      </c>
      <c r="D65" s="51" t="s">
        <v>14</v>
      </c>
      <c r="E65" s="92">
        <v>0.80900000000000005</v>
      </c>
    </row>
    <row r="66" spans="1:5" s="50" customFormat="1" ht="15.75" x14ac:dyDescent="0.5">
      <c r="A66" s="51">
        <f t="shared" si="1"/>
        <v>44</v>
      </c>
      <c r="B66" s="51">
        <v>1948</v>
      </c>
      <c r="C66" s="53" t="s">
        <v>1127</v>
      </c>
      <c r="D66" s="51" t="s">
        <v>14</v>
      </c>
      <c r="E66" s="92">
        <v>0.42699999999999999</v>
      </c>
    </row>
    <row r="67" spans="1:5" s="50" customFormat="1" ht="15.75" x14ac:dyDescent="0.5">
      <c r="A67" s="51">
        <f t="shared" si="1"/>
        <v>45</v>
      </c>
      <c r="B67" s="51">
        <v>1949</v>
      </c>
      <c r="C67" s="53" t="s">
        <v>1128</v>
      </c>
      <c r="D67" s="51" t="s">
        <v>14</v>
      </c>
      <c r="E67" s="92">
        <v>1.0469999999999999</v>
      </c>
    </row>
    <row r="68" spans="1:5" s="50" customFormat="1" ht="31.5" x14ac:dyDescent="0.5">
      <c r="A68" s="51">
        <f t="shared" si="1"/>
        <v>46</v>
      </c>
      <c r="B68" s="51">
        <v>1950</v>
      </c>
      <c r="C68" s="53" t="s">
        <v>1129</v>
      </c>
      <c r="D68" s="51" t="s">
        <v>14</v>
      </c>
      <c r="E68" s="92">
        <v>0.13200000000000001</v>
      </c>
    </row>
    <row r="69" spans="1:5" s="50" customFormat="1" ht="15.75" x14ac:dyDescent="0.5">
      <c r="A69" s="51">
        <f t="shared" si="1"/>
        <v>47</v>
      </c>
      <c r="B69" s="51">
        <v>1951</v>
      </c>
      <c r="C69" s="53" t="s">
        <v>1130</v>
      </c>
      <c r="D69" s="51" t="s">
        <v>14</v>
      </c>
      <c r="E69" s="92">
        <v>1</v>
      </c>
    </row>
    <row r="70" spans="1:5" s="50" customFormat="1" ht="15.75" x14ac:dyDescent="0.5">
      <c r="A70" s="51">
        <f t="shared" si="1"/>
        <v>48</v>
      </c>
      <c r="B70" s="51">
        <v>1952</v>
      </c>
      <c r="C70" s="53" t="s">
        <v>1131</v>
      </c>
      <c r="D70" s="51" t="s">
        <v>14</v>
      </c>
      <c r="E70" s="92">
        <v>0.40799999999999997</v>
      </c>
    </row>
    <row r="71" spans="1:5" s="50" customFormat="1" ht="15.75" x14ac:dyDescent="0.5">
      <c r="A71" s="51">
        <f t="shared" si="1"/>
        <v>49</v>
      </c>
      <c r="B71" s="51">
        <v>1953</v>
      </c>
      <c r="C71" s="53" t="s">
        <v>1132</v>
      </c>
      <c r="D71" s="51" t="s">
        <v>14</v>
      </c>
      <c r="E71" s="92">
        <v>0.107</v>
      </c>
    </row>
    <row r="72" spans="1:5" s="50" customFormat="1" ht="31.5" x14ac:dyDescent="0.25">
      <c r="A72" s="51">
        <f t="shared" si="1"/>
        <v>50</v>
      </c>
      <c r="B72" s="51">
        <v>1954</v>
      </c>
      <c r="C72" s="53" t="s">
        <v>1133</v>
      </c>
      <c r="D72" s="610" t="s">
        <v>14</v>
      </c>
      <c r="E72" s="92">
        <v>0.28000000000000003</v>
      </c>
    </row>
    <row r="73" spans="1:5" s="150" customFormat="1" ht="31.5" x14ac:dyDescent="0.25">
      <c r="A73" s="51">
        <f t="shared" si="1"/>
        <v>51</v>
      </c>
      <c r="B73" s="97">
        <v>1955</v>
      </c>
      <c r="C73" s="112" t="s">
        <v>1134</v>
      </c>
      <c r="D73" s="610"/>
      <c r="E73" s="424">
        <v>5.3999999999999999E-2</v>
      </c>
    </row>
    <row r="74" spans="1:5" s="150" customFormat="1" ht="15.75" x14ac:dyDescent="0.5">
      <c r="A74" s="51">
        <f t="shared" si="1"/>
        <v>52</v>
      </c>
      <c r="B74" s="97">
        <v>1956</v>
      </c>
      <c r="C74" s="112" t="s">
        <v>1135</v>
      </c>
      <c r="D74" s="97" t="s">
        <v>14</v>
      </c>
      <c r="E74" s="424">
        <v>0.91300000000000003</v>
      </c>
    </row>
    <row r="75" spans="1:5" s="50" customFormat="1" ht="31.5" x14ac:dyDescent="0.25">
      <c r="A75" s="51">
        <f t="shared" si="1"/>
        <v>53</v>
      </c>
      <c r="B75" s="51">
        <v>1957</v>
      </c>
      <c r="C75" s="53" t="s">
        <v>1136</v>
      </c>
      <c r="D75" s="610" t="s">
        <v>14</v>
      </c>
      <c r="E75" s="92">
        <v>0.20300000000000001</v>
      </c>
    </row>
    <row r="76" spans="1:5" s="150" customFormat="1" ht="31.5" x14ac:dyDescent="0.25">
      <c r="A76" s="51">
        <f t="shared" si="1"/>
        <v>54</v>
      </c>
      <c r="B76" s="97">
        <v>1958</v>
      </c>
      <c r="C76" s="112" t="s">
        <v>1137</v>
      </c>
      <c r="D76" s="610"/>
      <c r="E76" s="424">
        <v>5.8000000000000003E-2</v>
      </c>
    </row>
    <row r="77" spans="1:5" s="50" customFormat="1" ht="31.5" x14ac:dyDescent="0.5">
      <c r="A77" s="51">
        <f t="shared" si="1"/>
        <v>55</v>
      </c>
      <c r="B77" s="51">
        <v>1959</v>
      </c>
      <c r="C77" s="53" t="s">
        <v>1138</v>
      </c>
      <c r="D77" s="51" t="s">
        <v>14</v>
      </c>
      <c r="E77" s="92">
        <v>0.57599999999999996</v>
      </c>
    </row>
    <row r="78" spans="1:5" s="50" customFormat="1" ht="31.5" x14ac:dyDescent="0.5">
      <c r="A78" s="51">
        <f t="shared" si="1"/>
        <v>56</v>
      </c>
      <c r="B78" s="51">
        <v>1960</v>
      </c>
      <c r="C78" s="53" t="s">
        <v>1139</v>
      </c>
      <c r="D78" s="51" t="s">
        <v>14</v>
      </c>
      <c r="E78" s="92">
        <v>0.189</v>
      </c>
    </row>
    <row r="79" spans="1:5" s="50" customFormat="1" ht="15.75" x14ac:dyDescent="0.5">
      <c r="A79" s="51">
        <f t="shared" si="1"/>
        <v>57</v>
      </c>
      <c r="B79" s="51">
        <v>1961</v>
      </c>
      <c r="C79" s="53" t="s">
        <v>1140</v>
      </c>
      <c r="D79" s="51" t="s">
        <v>14</v>
      </c>
      <c r="E79" s="92">
        <v>2.4E-2</v>
      </c>
    </row>
    <row r="80" spans="1:5" s="50" customFormat="1" ht="31.5" x14ac:dyDescent="0.25">
      <c r="A80" s="51">
        <f t="shared" si="1"/>
        <v>58</v>
      </c>
      <c r="B80" s="51">
        <v>1962</v>
      </c>
      <c r="C80" s="53" t="s">
        <v>1141</v>
      </c>
      <c r="D80" s="610" t="s">
        <v>14</v>
      </c>
      <c r="E80" s="92">
        <v>0.72699999999999998</v>
      </c>
    </row>
    <row r="81" spans="1:5" s="150" customFormat="1" ht="31.5" x14ac:dyDescent="0.25">
      <c r="A81" s="51">
        <f t="shared" si="1"/>
        <v>59</v>
      </c>
      <c r="B81" s="97">
        <v>1963</v>
      </c>
      <c r="C81" s="112" t="s">
        <v>1142</v>
      </c>
      <c r="D81" s="610"/>
      <c r="E81" s="424">
        <v>0.222</v>
      </c>
    </row>
    <row r="82" spans="1:5" s="50" customFormat="1" ht="31.5" x14ac:dyDescent="0.25">
      <c r="A82" s="51">
        <f t="shared" si="1"/>
        <v>60</v>
      </c>
      <c r="B82" s="51">
        <v>1964</v>
      </c>
      <c r="C82" s="53" t="s">
        <v>1143</v>
      </c>
      <c r="D82" s="610" t="s">
        <v>14</v>
      </c>
      <c r="E82" s="92">
        <v>0.14899999999999999</v>
      </c>
    </row>
    <row r="83" spans="1:5" s="150" customFormat="1" ht="31.5" x14ac:dyDescent="0.25">
      <c r="A83" s="51">
        <f t="shared" si="1"/>
        <v>61</v>
      </c>
      <c r="B83" s="97">
        <v>1965</v>
      </c>
      <c r="C83" s="112" t="s">
        <v>1144</v>
      </c>
      <c r="D83" s="610"/>
      <c r="E83" s="424">
        <v>0.159</v>
      </c>
    </row>
    <row r="84" spans="1:5" s="50" customFormat="1" ht="15.75" x14ac:dyDescent="0.5">
      <c r="A84" s="51">
        <f t="shared" si="1"/>
        <v>62</v>
      </c>
      <c r="B84" s="51">
        <v>1992</v>
      </c>
      <c r="C84" s="53" t="s">
        <v>1145</v>
      </c>
      <c r="D84" s="51" t="s">
        <v>14</v>
      </c>
      <c r="E84" s="92">
        <v>1.038</v>
      </c>
    </row>
    <row r="85" spans="1:5" s="50" customFormat="1" ht="31.5" x14ac:dyDescent="0.5">
      <c r="A85" s="51">
        <f t="shared" si="1"/>
        <v>63</v>
      </c>
      <c r="B85" s="51">
        <v>1993</v>
      </c>
      <c r="C85" s="53" t="s">
        <v>1146</v>
      </c>
      <c r="D85" s="51" t="s">
        <v>14</v>
      </c>
      <c r="E85" s="92">
        <v>1.07</v>
      </c>
    </row>
    <row r="86" spans="1:5" s="50" customFormat="1" ht="31.5" x14ac:dyDescent="0.5">
      <c r="A86" s="51">
        <f t="shared" si="1"/>
        <v>64</v>
      </c>
      <c r="B86" s="51">
        <v>1994</v>
      </c>
      <c r="C86" s="53" t="s">
        <v>1147</v>
      </c>
      <c r="D86" s="51" t="s">
        <v>14</v>
      </c>
      <c r="E86" s="92">
        <v>1.03</v>
      </c>
    </row>
    <row r="87" spans="1:5" s="50" customFormat="1" ht="31.5" x14ac:dyDescent="0.5">
      <c r="A87" s="51">
        <f t="shared" ref="A87:A150" si="2">A86+1</f>
        <v>65</v>
      </c>
      <c r="B87" s="51">
        <v>1995</v>
      </c>
      <c r="C87" s="53" t="s">
        <v>1148</v>
      </c>
      <c r="D87" s="51" t="s">
        <v>14</v>
      </c>
      <c r="E87" s="92">
        <v>1.6180000000000001</v>
      </c>
    </row>
    <row r="88" spans="1:5" s="50" customFormat="1" ht="31.5" x14ac:dyDescent="0.5">
      <c r="A88" s="51">
        <f t="shared" si="2"/>
        <v>66</v>
      </c>
      <c r="B88" s="51">
        <v>1996</v>
      </c>
      <c r="C88" s="53" t="s">
        <v>1149</v>
      </c>
      <c r="D88" s="51" t="s">
        <v>14</v>
      </c>
      <c r="E88" s="92">
        <v>1.9019999999999999</v>
      </c>
    </row>
    <row r="89" spans="1:5" s="50" customFormat="1" ht="31.5" x14ac:dyDescent="0.5">
      <c r="A89" s="51">
        <f t="shared" si="2"/>
        <v>67</v>
      </c>
      <c r="B89" s="51">
        <v>1997</v>
      </c>
      <c r="C89" s="53" t="s">
        <v>1150</v>
      </c>
      <c r="D89" s="51" t="s">
        <v>14</v>
      </c>
      <c r="E89" s="92">
        <v>1.3149999999999999</v>
      </c>
    </row>
    <row r="90" spans="1:5" s="50" customFormat="1" ht="31.5" x14ac:dyDescent="0.5">
      <c r="A90" s="51">
        <f t="shared" si="2"/>
        <v>68</v>
      </c>
      <c r="B90" s="51">
        <v>1998</v>
      </c>
      <c r="C90" s="53" t="s">
        <v>1151</v>
      </c>
      <c r="D90" s="51" t="s">
        <v>14</v>
      </c>
      <c r="E90" s="92">
        <v>0.753</v>
      </c>
    </row>
    <row r="91" spans="1:5" s="50" customFormat="1" ht="31.5" x14ac:dyDescent="0.5">
      <c r="A91" s="51">
        <f t="shared" si="2"/>
        <v>69</v>
      </c>
      <c r="B91" s="51">
        <v>1999</v>
      </c>
      <c r="C91" s="53" t="s">
        <v>1152</v>
      </c>
      <c r="D91" s="51" t="s">
        <v>14</v>
      </c>
      <c r="E91" s="92">
        <v>1.129</v>
      </c>
    </row>
    <row r="92" spans="1:5" s="50" customFormat="1" ht="31.5" x14ac:dyDescent="0.5">
      <c r="A92" s="51">
        <f t="shared" si="2"/>
        <v>70</v>
      </c>
      <c r="B92" s="51">
        <v>2000</v>
      </c>
      <c r="C92" s="53" t="s">
        <v>1153</v>
      </c>
      <c r="D92" s="51" t="s">
        <v>14</v>
      </c>
      <c r="E92" s="92">
        <v>1.903</v>
      </c>
    </row>
    <row r="93" spans="1:5" s="50" customFormat="1" ht="31.5" x14ac:dyDescent="0.5">
      <c r="A93" s="51">
        <f t="shared" si="2"/>
        <v>71</v>
      </c>
      <c r="B93" s="51">
        <v>2001</v>
      </c>
      <c r="C93" s="53" t="s">
        <v>1154</v>
      </c>
      <c r="D93" s="51" t="s">
        <v>14</v>
      </c>
      <c r="E93" s="92">
        <v>1.444</v>
      </c>
    </row>
    <row r="94" spans="1:5" s="50" customFormat="1" ht="31.5" x14ac:dyDescent="0.5">
      <c r="A94" s="51">
        <f t="shared" si="2"/>
        <v>72</v>
      </c>
      <c r="B94" s="51">
        <v>2002</v>
      </c>
      <c r="C94" s="53" t="s">
        <v>1155</v>
      </c>
      <c r="D94" s="51" t="s">
        <v>14</v>
      </c>
      <c r="E94" s="92">
        <v>0.749</v>
      </c>
    </row>
    <row r="95" spans="1:5" s="50" customFormat="1" ht="31.5" x14ac:dyDescent="0.5">
      <c r="A95" s="51">
        <f t="shared" si="2"/>
        <v>73</v>
      </c>
      <c r="B95" s="51">
        <v>2003</v>
      </c>
      <c r="C95" s="53" t="s">
        <v>1156</v>
      </c>
      <c r="D95" s="51" t="s">
        <v>14</v>
      </c>
      <c r="E95" s="92">
        <v>0.88800000000000001</v>
      </c>
    </row>
    <row r="96" spans="1:5" s="50" customFormat="1" ht="31.5" x14ac:dyDescent="0.5">
      <c r="A96" s="51">
        <f t="shared" si="2"/>
        <v>74</v>
      </c>
      <c r="B96" s="51">
        <v>2004</v>
      </c>
      <c r="C96" s="53" t="s">
        <v>1157</v>
      </c>
      <c r="D96" s="51" t="s">
        <v>14</v>
      </c>
      <c r="E96" s="92">
        <v>2.7170000000000001</v>
      </c>
    </row>
    <row r="97" spans="1:5" s="50" customFormat="1" ht="47.25" x14ac:dyDescent="0.5">
      <c r="A97" s="51">
        <f t="shared" si="2"/>
        <v>75</v>
      </c>
      <c r="B97" s="51">
        <v>2019</v>
      </c>
      <c r="C97" s="53" t="s">
        <v>1158</v>
      </c>
      <c r="D97" s="51" t="s">
        <v>14</v>
      </c>
      <c r="E97" s="92">
        <v>0.40200000000000002</v>
      </c>
    </row>
    <row r="98" spans="1:5" s="50" customFormat="1" ht="31.5" x14ac:dyDescent="0.5">
      <c r="A98" s="51">
        <f t="shared" si="2"/>
        <v>76</v>
      </c>
      <c r="B98" s="51">
        <v>2020</v>
      </c>
      <c r="C98" s="53" t="s">
        <v>1159</v>
      </c>
      <c r="D98" s="51" t="s">
        <v>14</v>
      </c>
      <c r="E98" s="92">
        <v>0.14000000000000001</v>
      </c>
    </row>
    <row r="99" spans="1:5" s="50" customFormat="1" ht="31.5" x14ac:dyDescent="0.5">
      <c r="A99" s="51">
        <f t="shared" si="2"/>
        <v>77</v>
      </c>
      <c r="B99" s="51">
        <v>2021</v>
      </c>
      <c r="C99" s="53" t="s">
        <v>1160</v>
      </c>
      <c r="D99" s="51" t="s">
        <v>14</v>
      </c>
      <c r="E99" s="92">
        <v>0.65800000000000003</v>
      </c>
    </row>
    <row r="100" spans="1:5" s="50" customFormat="1" ht="31.5" x14ac:dyDescent="0.5">
      <c r="A100" s="51">
        <f t="shared" si="2"/>
        <v>78</v>
      </c>
      <c r="B100" s="51">
        <v>2022</v>
      </c>
      <c r="C100" s="53" t="s">
        <v>1161</v>
      </c>
      <c r="D100" s="51" t="s">
        <v>14</v>
      </c>
      <c r="E100" s="92">
        <v>0.23699999999999999</v>
      </c>
    </row>
    <row r="101" spans="1:5" s="50" customFormat="1" ht="31.5" x14ac:dyDescent="0.5">
      <c r="A101" s="51">
        <f t="shared" si="2"/>
        <v>79</v>
      </c>
      <c r="B101" s="51">
        <v>2023</v>
      </c>
      <c r="C101" s="53" t="s">
        <v>1162</v>
      </c>
      <c r="D101" s="51" t="s">
        <v>14</v>
      </c>
      <c r="E101" s="92">
        <v>0.161</v>
      </c>
    </row>
    <row r="102" spans="1:5" s="50" customFormat="1" ht="31.5" x14ac:dyDescent="0.5">
      <c r="A102" s="51">
        <f t="shared" si="2"/>
        <v>80</v>
      </c>
      <c r="B102" s="51">
        <v>2024</v>
      </c>
      <c r="C102" s="53" t="s">
        <v>1163</v>
      </c>
      <c r="D102" s="51" t="s">
        <v>14</v>
      </c>
      <c r="E102" s="92">
        <v>0.22</v>
      </c>
    </row>
    <row r="103" spans="1:5" s="50" customFormat="1" ht="31.5" x14ac:dyDescent="0.5">
      <c r="A103" s="51">
        <f t="shared" si="2"/>
        <v>81</v>
      </c>
      <c r="B103" s="51">
        <v>2025</v>
      </c>
      <c r="C103" s="53" t="s">
        <v>1164</v>
      </c>
      <c r="D103" s="51" t="s">
        <v>14</v>
      </c>
      <c r="E103" s="92">
        <v>1.0569999999999999</v>
      </c>
    </row>
    <row r="104" spans="1:5" s="50" customFormat="1" ht="31.5" x14ac:dyDescent="0.5">
      <c r="A104" s="51">
        <f t="shared" si="2"/>
        <v>82</v>
      </c>
      <c r="B104" s="51">
        <v>2026</v>
      </c>
      <c r="C104" s="53" t="s">
        <v>1165</v>
      </c>
      <c r="D104" s="51" t="s">
        <v>14</v>
      </c>
      <c r="E104" s="92">
        <v>9.0999999999999998E-2</v>
      </c>
    </row>
    <row r="105" spans="1:5" s="50" customFormat="1" ht="31.5" x14ac:dyDescent="0.5">
      <c r="A105" s="51">
        <f t="shared" si="2"/>
        <v>83</v>
      </c>
      <c r="B105" s="51">
        <v>2027</v>
      </c>
      <c r="C105" s="53" t="s">
        <v>1166</v>
      </c>
      <c r="D105" s="51" t="s">
        <v>14</v>
      </c>
      <c r="E105" s="92">
        <v>0.20499999999999999</v>
      </c>
    </row>
    <row r="106" spans="1:5" s="50" customFormat="1" ht="31.5" x14ac:dyDescent="0.5">
      <c r="A106" s="51">
        <f t="shared" si="2"/>
        <v>84</v>
      </c>
      <c r="B106" s="51">
        <v>2028</v>
      </c>
      <c r="C106" s="53" t="s">
        <v>1167</v>
      </c>
      <c r="D106" s="51" t="s">
        <v>14</v>
      </c>
      <c r="E106" s="92">
        <v>0.104</v>
      </c>
    </row>
    <row r="107" spans="1:5" s="50" customFormat="1" ht="31.5" x14ac:dyDescent="0.5">
      <c r="A107" s="51">
        <f t="shared" si="2"/>
        <v>85</v>
      </c>
      <c r="B107" s="51">
        <v>2029</v>
      </c>
      <c r="C107" s="53" t="s">
        <v>1168</v>
      </c>
      <c r="D107" s="51" t="s">
        <v>14</v>
      </c>
      <c r="E107" s="92">
        <v>0.50700000000000001</v>
      </c>
    </row>
    <row r="108" spans="1:5" s="50" customFormat="1" ht="31.5" x14ac:dyDescent="0.5">
      <c r="A108" s="51">
        <f t="shared" si="2"/>
        <v>86</v>
      </c>
      <c r="B108" s="51">
        <v>2030</v>
      </c>
      <c r="C108" s="53" t="s">
        <v>1169</v>
      </c>
      <c r="D108" s="51" t="s">
        <v>14</v>
      </c>
      <c r="E108" s="92">
        <v>0.255</v>
      </c>
    </row>
    <row r="109" spans="1:5" s="50" customFormat="1" ht="31.5" x14ac:dyDescent="0.5">
      <c r="A109" s="51">
        <f t="shared" si="2"/>
        <v>87</v>
      </c>
      <c r="B109" s="51">
        <v>2031</v>
      </c>
      <c r="C109" s="53" t="s">
        <v>1170</v>
      </c>
      <c r="D109" s="51" t="s">
        <v>14</v>
      </c>
      <c r="E109" s="92">
        <v>0.72199999999999998</v>
      </c>
    </row>
    <row r="110" spans="1:5" s="50" customFormat="1" ht="31.5" x14ac:dyDescent="0.5">
      <c r="A110" s="51">
        <f t="shared" si="2"/>
        <v>88</v>
      </c>
      <c r="B110" s="51">
        <v>2032</v>
      </c>
      <c r="C110" s="53" t="s">
        <v>1171</v>
      </c>
      <c r="D110" s="51" t="s">
        <v>14</v>
      </c>
      <c r="E110" s="92">
        <v>6.5000000000000002E-2</v>
      </c>
    </row>
    <row r="111" spans="1:5" s="50" customFormat="1" ht="31.5" x14ac:dyDescent="0.5">
      <c r="A111" s="51">
        <f t="shared" si="2"/>
        <v>89</v>
      </c>
      <c r="B111" s="51">
        <v>2033</v>
      </c>
      <c r="C111" s="53" t="s">
        <v>1172</v>
      </c>
      <c r="D111" s="51" t="s">
        <v>14</v>
      </c>
      <c r="E111" s="92">
        <v>0.34899999999999998</v>
      </c>
    </row>
    <row r="112" spans="1:5" s="50" customFormat="1" ht="31.5" x14ac:dyDescent="0.5">
      <c r="A112" s="51">
        <f t="shared" si="2"/>
        <v>90</v>
      </c>
      <c r="B112" s="51">
        <v>2034</v>
      </c>
      <c r="C112" s="53" t="s">
        <v>1173</v>
      </c>
      <c r="D112" s="51" t="s">
        <v>14</v>
      </c>
      <c r="E112" s="92">
        <v>0.21299999999999999</v>
      </c>
    </row>
    <row r="113" spans="1:5" s="50" customFormat="1" ht="31.5" x14ac:dyDescent="0.5">
      <c r="A113" s="51">
        <f t="shared" si="2"/>
        <v>91</v>
      </c>
      <c r="B113" s="51">
        <v>2035</v>
      </c>
      <c r="C113" s="53" t="s">
        <v>1174</v>
      </c>
      <c r="D113" s="51" t="s">
        <v>14</v>
      </c>
      <c r="E113" s="92">
        <v>0.16300000000000001</v>
      </c>
    </row>
    <row r="114" spans="1:5" s="50" customFormat="1" ht="31.5" x14ac:dyDescent="0.5">
      <c r="A114" s="51">
        <f t="shared" si="2"/>
        <v>92</v>
      </c>
      <c r="B114" s="51">
        <v>2036</v>
      </c>
      <c r="C114" s="53" t="s">
        <v>1175</v>
      </c>
      <c r="D114" s="51" t="s">
        <v>14</v>
      </c>
      <c r="E114" s="92">
        <v>5.0999999999999997E-2</v>
      </c>
    </row>
    <row r="115" spans="1:5" s="50" customFormat="1" ht="31.5" x14ac:dyDescent="0.5">
      <c r="A115" s="51">
        <f t="shared" si="2"/>
        <v>93</v>
      </c>
      <c r="B115" s="51">
        <v>2037</v>
      </c>
      <c r="C115" s="53" t="s">
        <v>1176</v>
      </c>
      <c r="D115" s="51" t="s">
        <v>14</v>
      </c>
      <c r="E115" s="92">
        <v>3.7999999999999999E-2</v>
      </c>
    </row>
    <row r="116" spans="1:5" s="50" customFormat="1" ht="31.5" x14ac:dyDescent="0.5">
      <c r="A116" s="51">
        <f t="shared" si="2"/>
        <v>94</v>
      </c>
      <c r="B116" s="51">
        <v>2038</v>
      </c>
      <c r="C116" s="53" t="s">
        <v>1177</v>
      </c>
      <c r="D116" s="51" t="s">
        <v>14</v>
      </c>
      <c r="E116" s="92">
        <v>0.17799999999999999</v>
      </c>
    </row>
    <row r="117" spans="1:5" s="50" customFormat="1" ht="31.5" x14ac:dyDescent="0.5">
      <c r="A117" s="51">
        <f t="shared" si="2"/>
        <v>95</v>
      </c>
      <c r="B117" s="51">
        <v>2039</v>
      </c>
      <c r="C117" s="53" t="s">
        <v>1178</v>
      </c>
      <c r="D117" s="51" t="s">
        <v>14</v>
      </c>
      <c r="E117" s="92">
        <v>3.9E-2</v>
      </c>
    </row>
    <row r="118" spans="1:5" s="50" customFormat="1" ht="31.5" x14ac:dyDescent="0.5">
      <c r="A118" s="51">
        <f t="shared" si="2"/>
        <v>96</v>
      </c>
      <c r="B118" s="51">
        <v>2040</v>
      </c>
      <c r="C118" s="53" t="s">
        <v>1179</v>
      </c>
      <c r="D118" s="51" t="s">
        <v>14</v>
      </c>
      <c r="E118" s="92">
        <v>0.182</v>
      </c>
    </row>
    <row r="119" spans="1:5" s="50" customFormat="1" ht="31.5" x14ac:dyDescent="0.5">
      <c r="A119" s="51">
        <f t="shared" si="2"/>
        <v>97</v>
      </c>
      <c r="B119" s="51">
        <v>2041</v>
      </c>
      <c r="C119" s="53" t="s">
        <v>1180</v>
      </c>
      <c r="D119" s="51" t="s">
        <v>14</v>
      </c>
      <c r="E119" s="92">
        <v>0.26400000000000001</v>
      </c>
    </row>
    <row r="120" spans="1:5" s="50" customFormat="1" ht="47.25" x14ac:dyDescent="0.5">
      <c r="A120" s="51">
        <f t="shared" si="2"/>
        <v>98</v>
      </c>
      <c r="B120" s="51">
        <v>2042</v>
      </c>
      <c r="C120" s="53" t="s">
        <v>1181</v>
      </c>
      <c r="D120" s="51" t="s">
        <v>14</v>
      </c>
      <c r="E120" s="92">
        <v>0.16400000000000001</v>
      </c>
    </row>
    <row r="121" spans="1:5" s="50" customFormat="1" ht="31.5" x14ac:dyDescent="0.5">
      <c r="A121" s="51">
        <f t="shared" si="2"/>
        <v>99</v>
      </c>
      <c r="B121" s="51">
        <v>2043</v>
      </c>
      <c r="C121" s="53" t="s">
        <v>1182</v>
      </c>
      <c r="D121" s="51" t="s">
        <v>14</v>
      </c>
      <c r="E121" s="92">
        <v>6.9000000000000006E-2</v>
      </c>
    </row>
    <row r="122" spans="1:5" s="50" customFormat="1" ht="31.5" x14ac:dyDescent="0.5">
      <c r="A122" s="51">
        <f t="shared" si="2"/>
        <v>100</v>
      </c>
      <c r="B122" s="51">
        <v>2044</v>
      </c>
      <c r="C122" s="53" t="s">
        <v>1183</v>
      </c>
      <c r="D122" s="51" t="s">
        <v>14</v>
      </c>
      <c r="E122" s="92">
        <v>9.5000000000000001E-2</v>
      </c>
    </row>
    <row r="123" spans="1:5" s="50" customFormat="1" ht="31.5" x14ac:dyDescent="0.5">
      <c r="A123" s="51">
        <f t="shared" si="2"/>
        <v>101</v>
      </c>
      <c r="B123" s="51">
        <v>2045</v>
      </c>
      <c r="C123" s="53" t="s">
        <v>1184</v>
      </c>
      <c r="D123" s="51" t="s">
        <v>14</v>
      </c>
      <c r="E123" s="92">
        <v>0.68200000000000005</v>
      </c>
    </row>
    <row r="124" spans="1:5" s="50" customFormat="1" ht="31.5" x14ac:dyDescent="0.5">
      <c r="A124" s="51">
        <f t="shared" si="2"/>
        <v>102</v>
      </c>
      <c r="B124" s="51">
        <v>2046</v>
      </c>
      <c r="C124" s="53" t="s">
        <v>1185</v>
      </c>
      <c r="D124" s="51" t="s">
        <v>14</v>
      </c>
      <c r="E124" s="92">
        <v>0.121</v>
      </c>
    </row>
    <row r="125" spans="1:5" s="50" customFormat="1" ht="31.5" x14ac:dyDescent="0.5">
      <c r="A125" s="51">
        <f t="shared" si="2"/>
        <v>103</v>
      </c>
      <c r="B125" s="51">
        <v>2047</v>
      </c>
      <c r="C125" s="53" t="s">
        <v>1186</v>
      </c>
      <c r="D125" s="51" t="s">
        <v>14</v>
      </c>
      <c r="E125" s="92">
        <v>0.188</v>
      </c>
    </row>
    <row r="126" spans="1:5" s="50" customFormat="1" ht="31.5" x14ac:dyDescent="0.5">
      <c r="A126" s="51">
        <f t="shared" si="2"/>
        <v>104</v>
      </c>
      <c r="B126" s="51">
        <v>2048</v>
      </c>
      <c r="C126" s="53" t="s">
        <v>1187</v>
      </c>
      <c r="D126" s="51" t="s">
        <v>14</v>
      </c>
      <c r="E126" s="92">
        <v>0.111</v>
      </c>
    </row>
    <row r="127" spans="1:5" s="50" customFormat="1" ht="47.25" x14ac:dyDescent="0.5">
      <c r="A127" s="51">
        <f t="shared" si="2"/>
        <v>105</v>
      </c>
      <c r="B127" s="51">
        <v>2049</v>
      </c>
      <c r="C127" s="53" t="s">
        <v>1188</v>
      </c>
      <c r="D127" s="51" t="s">
        <v>14</v>
      </c>
      <c r="E127" s="92">
        <v>0.22800000000000001</v>
      </c>
    </row>
    <row r="128" spans="1:5" s="50" customFormat="1" ht="47.25" x14ac:dyDescent="0.5">
      <c r="A128" s="51">
        <f t="shared" si="2"/>
        <v>106</v>
      </c>
      <c r="B128" s="51">
        <v>2050</v>
      </c>
      <c r="C128" s="53" t="s">
        <v>1189</v>
      </c>
      <c r="D128" s="51" t="s">
        <v>14</v>
      </c>
      <c r="E128" s="92">
        <v>0.15</v>
      </c>
    </row>
    <row r="129" spans="1:5" s="50" customFormat="1" ht="47.25" x14ac:dyDescent="0.5">
      <c r="A129" s="51">
        <f t="shared" si="2"/>
        <v>107</v>
      </c>
      <c r="B129" s="51">
        <v>2051</v>
      </c>
      <c r="C129" s="53" t="s">
        <v>1190</v>
      </c>
      <c r="D129" s="51" t="s">
        <v>14</v>
      </c>
      <c r="E129" s="92">
        <v>0.51700000000000002</v>
      </c>
    </row>
    <row r="130" spans="1:5" s="50" customFormat="1" ht="31.5" x14ac:dyDescent="0.5">
      <c r="A130" s="51">
        <f t="shared" si="2"/>
        <v>108</v>
      </c>
      <c r="B130" s="51">
        <v>2052</v>
      </c>
      <c r="C130" s="53" t="s">
        <v>1191</v>
      </c>
      <c r="D130" s="51" t="s">
        <v>14</v>
      </c>
      <c r="E130" s="92">
        <v>0.32100000000000001</v>
      </c>
    </row>
    <row r="131" spans="1:5" s="50" customFormat="1" ht="15.75" x14ac:dyDescent="0.5">
      <c r="A131" s="51">
        <f t="shared" si="2"/>
        <v>109</v>
      </c>
      <c r="B131" s="51">
        <v>2053</v>
      </c>
      <c r="C131" s="53" t="s">
        <v>1192</v>
      </c>
      <c r="D131" s="51" t="s">
        <v>14</v>
      </c>
      <c r="E131" s="92">
        <v>0.191</v>
      </c>
    </row>
    <row r="132" spans="1:5" s="50" customFormat="1" ht="31.5" x14ac:dyDescent="0.5">
      <c r="A132" s="51">
        <f t="shared" si="2"/>
        <v>110</v>
      </c>
      <c r="B132" s="51">
        <v>2054</v>
      </c>
      <c r="C132" s="53" t="s">
        <v>1193</v>
      </c>
      <c r="D132" s="51" t="s">
        <v>14</v>
      </c>
      <c r="E132" s="92">
        <v>0.17799999999999999</v>
      </c>
    </row>
    <row r="133" spans="1:5" s="50" customFormat="1" ht="31.5" x14ac:dyDescent="0.5">
      <c r="A133" s="51">
        <f t="shared" si="2"/>
        <v>111</v>
      </c>
      <c r="B133" s="51">
        <v>2055</v>
      </c>
      <c r="C133" s="53" t="s">
        <v>1194</v>
      </c>
      <c r="D133" s="51" t="s">
        <v>14</v>
      </c>
      <c r="E133" s="92">
        <v>0.56999999999999995</v>
      </c>
    </row>
    <row r="134" spans="1:5" s="50" customFormat="1" ht="31.5" x14ac:dyDescent="0.5">
      <c r="A134" s="51">
        <f t="shared" si="2"/>
        <v>112</v>
      </c>
      <c r="B134" s="51">
        <v>2057</v>
      </c>
      <c r="C134" s="53" t="s">
        <v>1195</v>
      </c>
      <c r="D134" s="51" t="s">
        <v>14</v>
      </c>
      <c r="E134" s="92">
        <v>0.251</v>
      </c>
    </row>
    <row r="135" spans="1:5" s="50" customFormat="1" ht="31.5" x14ac:dyDescent="0.5">
      <c r="A135" s="51">
        <f t="shared" si="2"/>
        <v>113</v>
      </c>
      <c r="B135" s="51">
        <v>2058</v>
      </c>
      <c r="C135" s="53" t="s">
        <v>1196</v>
      </c>
      <c r="D135" s="51" t="s">
        <v>14</v>
      </c>
      <c r="E135" s="92">
        <v>9.5000000000000001E-2</v>
      </c>
    </row>
    <row r="136" spans="1:5" s="50" customFormat="1" ht="31.5" x14ac:dyDescent="0.5">
      <c r="A136" s="51">
        <f t="shared" si="2"/>
        <v>114</v>
      </c>
      <c r="B136" s="51">
        <v>2059</v>
      </c>
      <c r="C136" s="53" t="s">
        <v>1197</v>
      </c>
      <c r="D136" s="51" t="s">
        <v>14</v>
      </c>
      <c r="E136" s="92">
        <v>0.14099999999999999</v>
      </c>
    </row>
    <row r="137" spans="1:5" s="50" customFormat="1" ht="31.5" x14ac:dyDescent="0.5">
      <c r="A137" s="51">
        <f t="shared" si="2"/>
        <v>115</v>
      </c>
      <c r="B137" s="51">
        <v>2060</v>
      </c>
      <c r="C137" s="53" t="s">
        <v>1198</v>
      </c>
      <c r="D137" s="51" t="s">
        <v>14</v>
      </c>
      <c r="E137" s="92">
        <v>0.246</v>
      </c>
    </row>
    <row r="138" spans="1:5" s="50" customFormat="1" ht="31.5" x14ac:dyDescent="0.5">
      <c r="A138" s="51">
        <f t="shared" si="2"/>
        <v>116</v>
      </c>
      <c r="B138" s="51">
        <v>2061</v>
      </c>
      <c r="C138" s="53" t="s">
        <v>1199</v>
      </c>
      <c r="D138" s="51" t="s">
        <v>14</v>
      </c>
      <c r="E138" s="92">
        <v>0.35899999999999999</v>
      </c>
    </row>
    <row r="139" spans="1:5" s="50" customFormat="1" ht="31.5" x14ac:dyDescent="0.5">
      <c r="A139" s="51">
        <f t="shared" si="2"/>
        <v>117</v>
      </c>
      <c r="B139" s="51">
        <v>2062</v>
      </c>
      <c r="C139" s="53" t="s">
        <v>1200</v>
      </c>
      <c r="D139" s="51" t="s">
        <v>14</v>
      </c>
      <c r="E139" s="92">
        <v>0.64800000000000002</v>
      </c>
    </row>
    <row r="140" spans="1:5" s="50" customFormat="1" ht="31.5" x14ac:dyDescent="0.5">
      <c r="A140" s="51">
        <f t="shared" si="2"/>
        <v>118</v>
      </c>
      <c r="B140" s="51">
        <v>2063</v>
      </c>
      <c r="C140" s="53" t="s">
        <v>1201</v>
      </c>
      <c r="D140" s="51" t="s">
        <v>14</v>
      </c>
      <c r="E140" s="92">
        <v>0.19800000000000001</v>
      </c>
    </row>
    <row r="141" spans="1:5" s="50" customFormat="1" ht="31.5" x14ac:dyDescent="0.5">
      <c r="A141" s="51">
        <f t="shared" si="2"/>
        <v>119</v>
      </c>
      <c r="B141" s="51">
        <v>2064</v>
      </c>
      <c r="C141" s="53" t="s">
        <v>1202</v>
      </c>
      <c r="D141" s="51" t="s">
        <v>14</v>
      </c>
      <c r="E141" s="92">
        <v>0.96699999999999997</v>
      </c>
    </row>
    <row r="142" spans="1:5" s="50" customFormat="1" ht="31.5" x14ac:dyDescent="0.5">
      <c r="A142" s="51">
        <f t="shared" si="2"/>
        <v>120</v>
      </c>
      <c r="B142" s="51">
        <v>2065</v>
      </c>
      <c r="C142" s="53" t="s">
        <v>1203</v>
      </c>
      <c r="D142" s="51" t="s">
        <v>14</v>
      </c>
      <c r="E142" s="92">
        <v>0.184</v>
      </c>
    </row>
    <row r="143" spans="1:5" s="50" customFormat="1" ht="31.5" x14ac:dyDescent="0.5">
      <c r="A143" s="51">
        <f t="shared" si="2"/>
        <v>121</v>
      </c>
      <c r="B143" s="51">
        <v>2066</v>
      </c>
      <c r="C143" s="53" t="s">
        <v>1204</v>
      </c>
      <c r="D143" s="51" t="s">
        <v>14</v>
      </c>
      <c r="E143" s="92">
        <v>0.28599999999999998</v>
      </c>
    </row>
    <row r="144" spans="1:5" s="50" customFormat="1" ht="31.5" x14ac:dyDescent="0.5">
      <c r="A144" s="51">
        <f t="shared" si="2"/>
        <v>122</v>
      </c>
      <c r="B144" s="51">
        <v>2067</v>
      </c>
      <c r="C144" s="53" t="s">
        <v>1205</v>
      </c>
      <c r="D144" s="51" t="s">
        <v>14</v>
      </c>
      <c r="E144" s="92">
        <v>0.185</v>
      </c>
    </row>
    <row r="145" spans="1:5" s="50" customFormat="1" ht="31.5" x14ac:dyDescent="0.5">
      <c r="A145" s="51">
        <f t="shared" si="2"/>
        <v>123</v>
      </c>
      <c r="B145" s="51">
        <v>2068</v>
      </c>
      <c r="C145" s="53" t="s">
        <v>1206</v>
      </c>
      <c r="D145" s="51" t="s">
        <v>14</v>
      </c>
      <c r="E145" s="92">
        <v>0.23</v>
      </c>
    </row>
    <row r="146" spans="1:5" s="50" customFormat="1" ht="31.5" x14ac:dyDescent="0.5">
      <c r="A146" s="51">
        <f t="shared" si="2"/>
        <v>124</v>
      </c>
      <c r="B146" s="51">
        <v>2069</v>
      </c>
      <c r="C146" s="53" t="s">
        <v>1207</v>
      </c>
      <c r="D146" s="51" t="s">
        <v>14</v>
      </c>
      <c r="E146" s="92">
        <v>0.23599999999999999</v>
      </c>
    </row>
    <row r="147" spans="1:5" s="50" customFormat="1" ht="47.25" x14ac:dyDescent="0.5">
      <c r="A147" s="51">
        <f t="shared" si="2"/>
        <v>125</v>
      </c>
      <c r="B147" s="51">
        <v>2070</v>
      </c>
      <c r="C147" s="53" t="s">
        <v>1208</v>
      </c>
      <c r="D147" s="51" t="s">
        <v>14</v>
      </c>
      <c r="E147" s="92">
        <v>8.5999999999999993E-2</v>
      </c>
    </row>
    <row r="148" spans="1:5" s="50" customFormat="1" ht="31.5" x14ac:dyDescent="0.5">
      <c r="A148" s="51">
        <f t="shared" si="2"/>
        <v>126</v>
      </c>
      <c r="B148" s="51">
        <v>2071</v>
      </c>
      <c r="C148" s="53" t="s">
        <v>1209</v>
      </c>
      <c r="D148" s="51" t="s">
        <v>14</v>
      </c>
      <c r="E148" s="92">
        <v>0.129</v>
      </c>
    </row>
    <row r="149" spans="1:5" s="50" customFormat="1" ht="31.5" x14ac:dyDescent="0.5">
      <c r="A149" s="51">
        <f t="shared" si="2"/>
        <v>127</v>
      </c>
      <c r="B149" s="51">
        <v>2072</v>
      </c>
      <c r="C149" s="53" t="s">
        <v>1210</v>
      </c>
      <c r="D149" s="51" t="s">
        <v>14</v>
      </c>
      <c r="E149" s="92">
        <v>9.5000000000000001E-2</v>
      </c>
    </row>
    <row r="150" spans="1:5" s="50" customFormat="1" ht="31.5" x14ac:dyDescent="0.5">
      <c r="A150" s="51">
        <f t="shared" si="2"/>
        <v>128</v>
      </c>
      <c r="B150" s="51">
        <v>2073</v>
      </c>
      <c r="C150" s="53" t="s">
        <v>1211</v>
      </c>
      <c r="D150" s="51" t="s">
        <v>14</v>
      </c>
      <c r="E150" s="92">
        <v>0.44900000000000001</v>
      </c>
    </row>
    <row r="151" spans="1:5" s="50" customFormat="1" ht="31.5" x14ac:dyDescent="0.5">
      <c r="A151" s="51">
        <f t="shared" ref="A151:A214" si="3">A150+1</f>
        <v>129</v>
      </c>
      <c r="B151" s="51">
        <v>2074</v>
      </c>
      <c r="C151" s="53" t="s">
        <v>1212</v>
      </c>
      <c r="D151" s="51" t="s">
        <v>14</v>
      </c>
      <c r="E151" s="92">
        <v>1.105</v>
      </c>
    </row>
    <row r="152" spans="1:5" s="50" customFormat="1" ht="31.5" x14ac:dyDescent="0.5">
      <c r="A152" s="51">
        <f t="shared" si="3"/>
        <v>130</v>
      </c>
      <c r="B152" s="51">
        <v>2075</v>
      </c>
      <c r="C152" s="53" t="s">
        <v>1213</v>
      </c>
      <c r="D152" s="51" t="s">
        <v>14</v>
      </c>
      <c r="E152" s="92">
        <v>7.9000000000000001E-2</v>
      </c>
    </row>
    <row r="153" spans="1:5" s="50" customFormat="1" ht="47.25" x14ac:dyDescent="0.5">
      <c r="A153" s="51">
        <f t="shared" si="3"/>
        <v>131</v>
      </c>
      <c r="B153" s="51">
        <v>2076</v>
      </c>
      <c r="C153" s="53" t="s">
        <v>1214</v>
      </c>
      <c r="D153" s="51" t="s">
        <v>14</v>
      </c>
      <c r="E153" s="92">
        <v>0.58599999999999997</v>
      </c>
    </row>
    <row r="154" spans="1:5" s="50" customFormat="1" ht="31.5" x14ac:dyDescent="0.5">
      <c r="A154" s="51">
        <f t="shared" si="3"/>
        <v>132</v>
      </c>
      <c r="B154" s="51">
        <v>2077</v>
      </c>
      <c r="C154" s="53" t="s">
        <v>1215</v>
      </c>
      <c r="D154" s="51" t="s">
        <v>14</v>
      </c>
      <c r="E154" s="92">
        <v>0.113</v>
      </c>
    </row>
    <row r="155" spans="1:5" s="50" customFormat="1" ht="31.5" x14ac:dyDescent="0.5">
      <c r="A155" s="51">
        <f t="shared" si="3"/>
        <v>133</v>
      </c>
      <c r="B155" s="51">
        <v>2078</v>
      </c>
      <c r="C155" s="53" t="s">
        <v>1216</v>
      </c>
      <c r="D155" s="51" t="s">
        <v>14</v>
      </c>
      <c r="E155" s="92">
        <v>0.32800000000000001</v>
      </c>
    </row>
    <row r="156" spans="1:5" s="50" customFormat="1" ht="31.5" x14ac:dyDescent="0.5">
      <c r="A156" s="51">
        <f t="shared" si="3"/>
        <v>134</v>
      </c>
      <c r="B156" s="51">
        <v>2079</v>
      </c>
      <c r="C156" s="53" t="s">
        <v>1217</v>
      </c>
      <c r="D156" s="51" t="s">
        <v>14</v>
      </c>
      <c r="E156" s="92">
        <v>0.113</v>
      </c>
    </row>
    <row r="157" spans="1:5" s="50" customFormat="1" ht="31.5" x14ac:dyDescent="0.5">
      <c r="A157" s="51">
        <f t="shared" si="3"/>
        <v>135</v>
      </c>
      <c r="B157" s="51">
        <v>2080</v>
      </c>
      <c r="C157" s="53" t="s">
        <v>1218</v>
      </c>
      <c r="D157" s="51" t="s">
        <v>14</v>
      </c>
      <c r="E157" s="92">
        <v>5.5E-2</v>
      </c>
    </row>
    <row r="158" spans="1:5" s="50" customFormat="1" ht="31.5" x14ac:dyDescent="0.5">
      <c r="A158" s="51">
        <f t="shared" si="3"/>
        <v>136</v>
      </c>
      <c r="B158" s="51">
        <v>2081</v>
      </c>
      <c r="C158" s="53" t="s">
        <v>1219</v>
      </c>
      <c r="D158" s="51" t="s">
        <v>14</v>
      </c>
      <c r="E158" s="92">
        <v>9.5000000000000001E-2</v>
      </c>
    </row>
    <row r="159" spans="1:5" s="50" customFormat="1" ht="31.5" x14ac:dyDescent="0.5">
      <c r="A159" s="51">
        <f t="shared" si="3"/>
        <v>137</v>
      </c>
      <c r="B159" s="51">
        <v>2082</v>
      </c>
      <c r="C159" s="53" t="s">
        <v>1220</v>
      </c>
      <c r="D159" s="51" t="s">
        <v>14</v>
      </c>
      <c r="E159" s="92">
        <v>0.217</v>
      </c>
    </row>
    <row r="160" spans="1:5" s="50" customFormat="1" ht="31.5" x14ac:dyDescent="0.5">
      <c r="A160" s="51">
        <f t="shared" si="3"/>
        <v>138</v>
      </c>
      <c r="B160" s="51">
        <v>2083</v>
      </c>
      <c r="C160" s="53" t="s">
        <v>1221</v>
      </c>
      <c r="D160" s="51" t="s">
        <v>14</v>
      </c>
      <c r="E160" s="92">
        <v>0.32500000000000001</v>
      </c>
    </row>
    <row r="161" spans="1:5" s="50" customFormat="1" ht="31.5" x14ac:dyDescent="0.5">
      <c r="A161" s="51">
        <f t="shared" si="3"/>
        <v>139</v>
      </c>
      <c r="B161" s="51">
        <v>2084</v>
      </c>
      <c r="C161" s="53" t="s">
        <v>1222</v>
      </c>
      <c r="D161" s="51" t="s">
        <v>14</v>
      </c>
      <c r="E161" s="92">
        <v>0.80900000000000005</v>
      </c>
    </row>
    <row r="162" spans="1:5" s="50" customFormat="1" ht="31.5" x14ac:dyDescent="0.5">
      <c r="A162" s="51">
        <f t="shared" si="3"/>
        <v>140</v>
      </c>
      <c r="B162" s="51">
        <v>2085</v>
      </c>
      <c r="C162" s="53" t="s">
        <v>1223</v>
      </c>
      <c r="D162" s="51" t="s">
        <v>14</v>
      </c>
      <c r="E162" s="92">
        <v>9.8000000000000004E-2</v>
      </c>
    </row>
    <row r="163" spans="1:5" s="50" customFormat="1" ht="31.5" x14ac:dyDescent="0.5">
      <c r="A163" s="51">
        <f t="shared" si="3"/>
        <v>141</v>
      </c>
      <c r="B163" s="51">
        <v>2086</v>
      </c>
      <c r="C163" s="53" t="s">
        <v>1224</v>
      </c>
      <c r="D163" s="51" t="s">
        <v>14</v>
      </c>
      <c r="E163" s="92">
        <v>0.31</v>
      </c>
    </row>
    <row r="164" spans="1:5" s="50" customFormat="1" ht="31.5" x14ac:dyDescent="0.5">
      <c r="A164" s="51">
        <f t="shared" si="3"/>
        <v>142</v>
      </c>
      <c r="B164" s="51">
        <v>2087</v>
      </c>
      <c r="C164" s="53" t="s">
        <v>1225</v>
      </c>
      <c r="D164" s="51" t="s">
        <v>14</v>
      </c>
      <c r="E164" s="92">
        <v>0.68</v>
      </c>
    </row>
    <row r="165" spans="1:5" s="50" customFormat="1" ht="47.25" x14ac:dyDescent="0.5">
      <c r="A165" s="51">
        <f t="shared" si="3"/>
        <v>143</v>
      </c>
      <c r="B165" s="51">
        <v>2088</v>
      </c>
      <c r="C165" s="53" t="s">
        <v>1226</v>
      </c>
      <c r="D165" s="51" t="s">
        <v>14</v>
      </c>
      <c r="E165" s="92">
        <v>7.8E-2</v>
      </c>
    </row>
    <row r="166" spans="1:5" s="50" customFormat="1" ht="31.5" x14ac:dyDescent="0.5">
      <c r="A166" s="51">
        <f t="shared" si="3"/>
        <v>144</v>
      </c>
      <c r="B166" s="51">
        <v>2089</v>
      </c>
      <c r="C166" s="53" t="s">
        <v>1227</v>
      </c>
      <c r="D166" s="51" t="s">
        <v>14</v>
      </c>
      <c r="E166" s="92">
        <v>0.11799999999999999</v>
      </c>
    </row>
    <row r="167" spans="1:5" s="50" customFormat="1" ht="31.5" x14ac:dyDescent="0.5">
      <c r="A167" s="51">
        <f t="shared" si="3"/>
        <v>145</v>
      </c>
      <c r="B167" s="51">
        <v>2090</v>
      </c>
      <c r="C167" s="53" t="s">
        <v>1228</v>
      </c>
      <c r="D167" s="51" t="s">
        <v>14</v>
      </c>
      <c r="E167" s="92">
        <v>0.192</v>
      </c>
    </row>
    <row r="168" spans="1:5" s="50" customFormat="1" ht="31.5" x14ac:dyDescent="0.5">
      <c r="A168" s="51">
        <f t="shared" si="3"/>
        <v>146</v>
      </c>
      <c r="B168" s="51">
        <v>2091</v>
      </c>
      <c r="C168" s="53" t="s">
        <v>1229</v>
      </c>
      <c r="D168" s="51" t="s">
        <v>14</v>
      </c>
      <c r="E168" s="92">
        <v>8.1000000000000003E-2</v>
      </c>
    </row>
    <row r="169" spans="1:5" s="50" customFormat="1" ht="31.5" x14ac:dyDescent="0.5">
      <c r="A169" s="51">
        <f t="shared" si="3"/>
        <v>147</v>
      </c>
      <c r="B169" s="51">
        <v>2092</v>
      </c>
      <c r="C169" s="53" t="s">
        <v>1230</v>
      </c>
      <c r="D169" s="51" t="s">
        <v>14</v>
      </c>
      <c r="E169" s="92">
        <v>9.0999999999999998E-2</v>
      </c>
    </row>
    <row r="170" spans="1:5" s="50" customFormat="1" ht="31.5" x14ac:dyDescent="0.5">
      <c r="A170" s="51">
        <f t="shared" si="3"/>
        <v>148</v>
      </c>
      <c r="B170" s="51">
        <v>2093</v>
      </c>
      <c r="C170" s="53" t="s">
        <v>1231</v>
      </c>
      <c r="D170" s="51" t="s">
        <v>14</v>
      </c>
      <c r="E170" s="92">
        <v>0.17799999999999999</v>
      </c>
    </row>
    <row r="171" spans="1:5" s="50" customFormat="1" ht="31.5" x14ac:dyDescent="0.5">
      <c r="A171" s="51">
        <f t="shared" si="3"/>
        <v>149</v>
      </c>
      <c r="B171" s="51">
        <v>2094</v>
      </c>
      <c r="C171" s="53" t="s">
        <v>1232</v>
      </c>
      <c r="D171" s="51" t="s">
        <v>14</v>
      </c>
      <c r="E171" s="92">
        <v>0.246</v>
      </c>
    </row>
    <row r="172" spans="1:5" s="50" customFormat="1" ht="31.5" x14ac:dyDescent="0.5">
      <c r="A172" s="51">
        <f t="shared" si="3"/>
        <v>150</v>
      </c>
      <c r="B172" s="51">
        <v>2095</v>
      </c>
      <c r="C172" s="53" t="s">
        <v>1233</v>
      </c>
      <c r="D172" s="51" t="s">
        <v>14</v>
      </c>
      <c r="E172" s="92">
        <v>0.32</v>
      </c>
    </row>
    <row r="173" spans="1:5" s="50" customFormat="1" ht="31.5" x14ac:dyDescent="0.5">
      <c r="A173" s="51">
        <f t="shared" si="3"/>
        <v>151</v>
      </c>
      <c r="B173" s="51">
        <v>2096</v>
      </c>
      <c r="C173" s="53" t="s">
        <v>1234</v>
      </c>
      <c r="D173" s="51" t="s">
        <v>14</v>
      </c>
      <c r="E173" s="92">
        <v>0.13700000000000001</v>
      </c>
    </row>
    <row r="174" spans="1:5" s="50" customFormat="1" ht="31.5" x14ac:dyDescent="0.5">
      <c r="A174" s="51">
        <f t="shared" si="3"/>
        <v>152</v>
      </c>
      <c r="B174" s="51">
        <v>2097</v>
      </c>
      <c r="C174" s="53" t="s">
        <v>1235</v>
      </c>
      <c r="D174" s="51" t="s">
        <v>14</v>
      </c>
      <c r="E174" s="92">
        <v>0.308</v>
      </c>
    </row>
    <row r="175" spans="1:5" s="50" customFormat="1" ht="31.5" x14ac:dyDescent="0.5">
      <c r="A175" s="51">
        <f t="shared" si="3"/>
        <v>153</v>
      </c>
      <c r="B175" s="51">
        <v>2098</v>
      </c>
      <c r="C175" s="53" t="s">
        <v>1236</v>
      </c>
      <c r="D175" s="51" t="s">
        <v>14</v>
      </c>
      <c r="E175" s="92">
        <v>0.36199999999999999</v>
      </c>
    </row>
    <row r="176" spans="1:5" s="50" customFormat="1" ht="31.5" x14ac:dyDescent="0.5">
      <c r="A176" s="51">
        <f t="shared" si="3"/>
        <v>154</v>
      </c>
      <c r="B176" s="51">
        <v>2099</v>
      </c>
      <c r="C176" s="53" t="s">
        <v>1237</v>
      </c>
      <c r="D176" s="51" t="s">
        <v>14</v>
      </c>
      <c r="E176" s="92">
        <v>9.1999999999999998E-2</v>
      </c>
    </row>
    <row r="177" spans="1:5" s="50" customFormat="1" ht="31.5" x14ac:dyDescent="0.5">
      <c r="A177" s="51">
        <f t="shared" si="3"/>
        <v>155</v>
      </c>
      <c r="B177" s="51">
        <v>2100</v>
      </c>
      <c r="C177" s="53" t="s">
        <v>1238</v>
      </c>
      <c r="D177" s="51" t="s">
        <v>14</v>
      </c>
      <c r="E177" s="92">
        <v>0.11600000000000001</v>
      </c>
    </row>
    <row r="178" spans="1:5" s="50" customFormat="1" ht="31.5" x14ac:dyDescent="0.5">
      <c r="A178" s="51">
        <f t="shared" si="3"/>
        <v>156</v>
      </c>
      <c r="B178" s="51">
        <v>2101</v>
      </c>
      <c r="C178" s="53" t="s">
        <v>1239</v>
      </c>
      <c r="D178" s="51" t="s">
        <v>14</v>
      </c>
      <c r="E178" s="92">
        <v>0.17</v>
      </c>
    </row>
    <row r="179" spans="1:5" s="50" customFormat="1" ht="31.5" x14ac:dyDescent="0.5">
      <c r="A179" s="51">
        <f t="shared" si="3"/>
        <v>157</v>
      </c>
      <c r="B179" s="51">
        <v>2102</v>
      </c>
      <c r="C179" s="53" t="s">
        <v>1240</v>
      </c>
      <c r="D179" s="51" t="s">
        <v>14</v>
      </c>
      <c r="E179" s="92">
        <v>9.8000000000000004E-2</v>
      </c>
    </row>
    <row r="180" spans="1:5" s="50" customFormat="1" ht="31.5" x14ac:dyDescent="0.5">
      <c r="A180" s="51">
        <f t="shared" si="3"/>
        <v>158</v>
      </c>
      <c r="B180" s="51">
        <v>2103</v>
      </c>
      <c r="C180" s="53" t="s">
        <v>1241</v>
      </c>
      <c r="D180" s="51" t="s">
        <v>14</v>
      </c>
      <c r="E180" s="92">
        <v>1.4470000000000001</v>
      </c>
    </row>
    <row r="181" spans="1:5" s="50" customFormat="1" ht="31.5" x14ac:dyDescent="0.5">
      <c r="A181" s="51">
        <f t="shared" si="3"/>
        <v>159</v>
      </c>
      <c r="B181" s="51">
        <v>2104</v>
      </c>
      <c r="C181" s="53" t="s">
        <v>1242</v>
      </c>
      <c r="D181" s="51" t="s">
        <v>14</v>
      </c>
      <c r="E181" s="92">
        <v>0.30399999999999999</v>
      </c>
    </row>
    <row r="182" spans="1:5" s="50" customFormat="1" ht="31.5" x14ac:dyDescent="0.5">
      <c r="A182" s="51">
        <f t="shared" si="3"/>
        <v>160</v>
      </c>
      <c r="B182" s="51">
        <v>2105</v>
      </c>
      <c r="C182" s="53" t="s">
        <v>1243</v>
      </c>
      <c r="D182" s="51" t="s">
        <v>14</v>
      </c>
      <c r="E182" s="92">
        <v>0.28199999999999997</v>
      </c>
    </row>
    <row r="183" spans="1:5" s="50" customFormat="1" ht="31.5" x14ac:dyDescent="0.5">
      <c r="A183" s="51">
        <f t="shared" si="3"/>
        <v>161</v>
      </c>
      <c r="B183" s="51">
        <v>2106</v>
      </c>
      <c r="C183" s="53" t="s">
        <v>1244</v>
      </c>
      <c r="D183" s="51" t="s">
        <v>14</v>
      </c>
      <c r="E183" s="92">
        <v>8.3000000000000004E-2</v>
      </c>
    </row>
    <row r="184" spans="1:5" s="50" customFormat="1" ht="31.5" x14ac:dyDescent="0.5">
      <c r="A184" s="51">
        <f t="shared" si="3"/>
        <v>162</v>
      </c>
      <c r="B184" s="51">
        <v>2121</v>
      </c>
      <c r="C184" s="53" t="s">
        <v>1245</v>
      </c>
      <c r="D184" s="51" t="s">
        <v>14</v>
      </c>
      <c r="E184" s="92">
        <v>0.27300000000000002</v>
      </c>
    </row>
    <row r="185" spans="1:5" s="50" customFormat="1" ht="31.5" x14ac:dyDescent="0.5">
      <c r="A185" s="51">
        <f t="shared" si="3"/>
        <v>163</v>
      </c>
      <c r="B185" s="51">
        <v>2122</v>
      </c>
      <c r="C185" s="53" t="s">
        <v>1246</v>
      </c>
      <c r="D185" s="51" t="s">
        <v>14</v>
      </c>
      <c r="E185" s="92">
        <v>0.28399999999999997</v>
      </c>
    </row>
    <row r="186" spans="1:5" s="50" customFormat="1" ht="31.5" x14ac:dyDescent="0.5">
      <c r="A186" s="51">
        <f t="shared" si="3"/>
        <v>164</v>
      </c>
      <c r="B186" s="51">
        <v>2123</v>
      </c>
      <c r="C186" s="53" t="s">
        <v>1247</v>
      </c>
      <c r="D186" s="51" t="s">
        <v>14</v>
      </c>
      <c r="E186" s="92">
        <v>6.0999999999999999E-2</v>
      </c>
    </row>
    <row r="187" spans="1:5" s="50" customFormat="1" ht="31.5" x14ac:dyDescent="0.5">
      <c r="A187" s="51">
        <f t="shared" si="3"/>
        <v>165</v>
      </c>
      <c r="B187" s="51">
        <v>2124</v>
      </c>
      <c r="C187" s="53" t="s">
        <v>1248</v>
      </c>
      <c r="D187" s="51" t="s">
        <v>14</v>
      </c>
      <c r="E187" s="92">
        <v>0.29699999999999999</v>
      </c>
    </row>
    <row r="188" spans="1:5" s="50" customFormat="1" ht="31.5" x14ac:dyDescent="0.5">
      <c r="A188" s="51">
        <f t="shared" si="3"/>
        <v>166</v>
      </c>
      <c r="B188" s="51">
        <v>2125</v>
      </c>
      <c r="C188" s="53" t="s">
        <v>1249</v>
      </c>
      <c r="D188" s="51" t="s">
        <v>14</v>
      </c>
      <c r="E188" s="92">
        <v>0.63100000000000001</v>
      </c>
    </row>
    <row r="189" spans="1:5" s="50" customFormat="1" ht="31.5" x14ac:dyDescent="0.5">
      <c r="A189" s="51">
        <f t="shared" si="3"/>
        <v>167</v>
      </c>
      <c r="B189" s="51">
        <v>2126</v>
      </c>
      <c r="C189" s="53" t="s">
        <v>1250</v>
      </c>
      <c r="D189" s="51" t="s">
        <v>14</v>
      </c>
      <c r="E189" s="92">
        <v>0.315</v>
      </c>
    </row>
    <row r="190" spans="1:5" s="50" customFormat="1" ht="31.5" x14ac:dyDescent="0.5">
      <c r="A190" s="51">
        <f t="shared" si="3"/>
        <v>168</v>
      </c>
      <c r="B190" s="51">
        <v>2127</v>
      </c>
      <c r="C190" s="53" t="s">
        <v>1251</v>
      </c>
      <c r="D190" s="51" t="s">
        <v>14</v>
      </c>
      <c r="E190" s="92">
        <v>0.58599999999999997</v>
      </c>
    </row>
    <row r="191" spans="1:5" s="50" customFormat="1" ht="31.5" x14ac:dyDescent="0.5">
      <c r="A191" s="51">
        <f t="shared" si="3"/>
        <v>169</v>
      </c>
      <c r="B191" s="51">
        <v>2128</v>
      </c>
      <c r="C191" s="53" t="s">
        <v>1252</v>
      </c>
      <c r="D191" s="51" t="s">
        <v>14</v>
      </c>
      <c r="E191" s="92">
        <v>0.50800000000000001</v>
      </c>
    </row>
    <row r="192" spans="1:5" s="50" customFormat="1" ht="31.5" x14ac:dyDescent="0.5">
      <c r="A192" s="51">
        <f t="shared" si="3"/>
        <v>170</v>
      </c>
      <c r="B192" s="51">
        <v>2129</v>
      </c>
      <c r="C192" s="53" t="s">
        <v>1253</v>
      </c>
      <c r="D192" s="51" t="s">
        <v>14</v>
      </c>
      <c r="E192" s="92">
        <v>9.4E-2</v>
      </c>
    </row>
    <row r="193" spans="1:5" s="50" customFormat="1" ht="31.5" x14ac:dyDescent="0.5">
      <c r="A193" s="51">
        <f t="shared" si="3"/>
        <v>171</v>
      </c>
      <c r="B193" s="51">
        <v>2130</v>
      </c>
      <c r="C193" s="53" t="s">
        <v>1254</v>
      </c>
      <c r="D193" s="51" t="s">
        <v>14</v>
      </c>
      <c r="E193" s="92">
        <v>0.57899999999999996</v>
      </c>
    </row>
    <row r="194" spans="1:5" s="50" customFormat="1" ht="31.5" x14ac:dyDescent="0.5">
      <c r="A194" s="51">
        <f t="shared" si="3"/>
        <v>172</v>
      </c>
      <c r="B194" s="51">
        <v>2131</v>
      </c>
      <c r="C194" s="53" t="s">
        <v>1255</v>
      </c>
      <c r="D194" s="51" t="s">
        <v>14</v>
      </c>
      <c r="E194" s="92">
        <v>6.7000000000000004E-2</v>
      </c>
    </row>
    <row r="195" spans="1:5" s="50" customFormat="1" ht="31.5" x14ac:dyDescent="0.5">
      <c r="A195" s="51">
        <f t="shared" si="3"/>
        <v>173</v>
      </c>
      <c r="B195" s="51">
        <v>2132</v>
      </c>
      <c r="C195" s="53" t="s">
        <v>1256</v>
      </c>
      <c r="D195" s="51" t="s">
        <v>14</v>
      </c>
      <c r="E195" s="92">
        <v>0.30099999999999999</v>
      </c>
    </row>
    <row r="196" spans="1:5" s="50" customFormat="1" ht="31.5" x14ac:dyDescent="0.5">
      <c r="A196" s="51">
        <f t="shared" si="3"/>
        <v>174</v>
      </c>
      <c r="B196" s="51">
        <v>2133</v>
      </c>
      <c r="C196" s="53" t="s">
        <v>1257</v>
      </c>
      <c r="D196" s="51" t="s">
        <v>14</v>
      </c>
      <c r="E196" s="92">
        <v>8.4000000000000005E-2</v>
      </c>
    </row>
    <row r="197" spans="1:5" s="50" customFormat="1" ht="31.5" x14ac:dyDescent="0.5">
      <c r="A197" s="51">
        <f t="shared" si="3"/>
        <v>175</v>
      </c>
      <c r="B197" s="51">
        <v>2134</v>
      </c>
      <c r="C197" s="53" t="s">
        <v>1258</v>
      </c>
      <c r="D197" s="51" t="s">
        <v>14</v>
      </c>
      <c r="E197" s="92">
        <v>2.1999999999999999E-2</v>
      </c>
    </row>
    <row r="198" spans="1:5" s="50" customFormat="1" ht="31.5" x14ac:dyDescent="0.5">
      <c r="A198" s="51">
        <f t="shared" si="3"/>
        <v>176</v>
      </c>
      <c r="B198" s="51">
        <v>2135</v>
      </c>
      <c r="C198" s="53" t="s">
        <v>1259</v>
      </c>
      <c r="D198" s="51" t="s">
        <v>14</v>
      </c>
      <c r="E198" s="92">
        <v>0.49199999999999999</v>
      </c>
    </row>
    <row r="199" spans="1:5" s="50" customFormat="1" ht="31.5" x14ac:dyDescent="0.5">
      <c r="A199" s="51">
        <f t="shared" si="3"/>
        <v>177</v>
      </c>
      <c r="B199" s="51">
        <v>2136</v>
      </c>
      <c r="C199" s="53" t="s">
        <v>1260</v>
      </c>
      <c r="D199" s="51" t="s">
        <v>14</v>
      </c>
      <c r="E199" s="92">
        <v>0.23100000000000001</v>
      </c>
    </row>
    <row r="200" spans="1:5" s="50" customFormat="1" ht="31.5" x14ac:dyDescent="0.5">
      <c r="A200" s="51">
        <f t="shared" si="3"/>
        <v>178</v>
      </c>
      <c r="B200" s="51">
        <v>2137</v>
      </c>
      <c r="C200" s="53" t="s">
        <v>1261</v>
      </c>
      <c r="D200" s="51" t="s">
        <v>14</v>
      </c>
      <c r="E200" s="92">
        <v>4.2999999999999997E-2</v>
      </c>
    </row>
    <row r="201" spans="1:5" s="50" customFormat="1" ht="31.5" x14ac:dyDescent="0.5">
      <c r="A201" s="51">
        <f t="shared" si="3"/>
        <v>179</v>
      </c>
      <c r="B201" s="51">
        <v>2138</v>
      </c>
      <c r="C201" s="53" t="s">
        <v>1262</v>
      </c>
      <c r="D201" s="51" t="s">
        <v>14</v>
      </c>
      <c r="E201" s="92">
        <v>0.248</v>
      </c>
    </row>
    <row r="202" spans="1:5" s="50" customFormat="1" ht="31.5" x14ac:dyDescent="0.5">
      <c r="A202" s="51">
        <f t="shared" si="3"/>
        <v>180</v>
      </c>
      <c r="B202" s="51">
        <v>2140</v>
      </c>
      <c r="C202" s="53" t="s">
        <v>1263</v>
      </c>
      <c r="D202" s="51" t="s">
        <v>14</v>
      </c>
      <c r="E202" s="92">
        <v>5.0999999999999997E-2</v>
      </c>
    </row>
    <row r="203" spans="1:5" s="50" customFormat="1" ht="15.75" x14ac:dyDescent="0.5">
      <c r="A203" s="51">
        <f t="shared" si="3"/>
        <v>181</v>
      </c>
      <c r="B203" s="51">
        <v>2141</v>
      </c>
      <c r="C203" s="53" t="s">
        <v>1264</v>
      </c>
      <c r="D203" s="51" t="s">
        <v>14</v>
      </c>
      <c r="E203" s="92">
        <v>0.67300000000000004</v>
      </c>
    </row>
    <row r="204" spans="1:5" s="50" customFormat="1" ht="31.5" x14ac:dyDescent="0.5">
      <c r="A204" s="51">
        <f t="shared" si="3"/>
        <v>182</v>
      </c>
      <c r="B204" s="51">
        <v>2142</v>
      </c>
      <c r="C204" s="53" t="s">
        <v>1265</v>
      </c>
      <c r="D204" s="51" t="s">
        <v>14</v>
      </c>
      <c r="E204" s="92">
        <v>0.21299999999999999</v>
      </c>
    </row>
    <row r="205" spans="1:5" s="50" customFormat="1" ht="31.5" x14ac:dyDescent="0.5">
      <c r="A205" s="51">
        <f t="shared" si="3"/>
        <v>183</v>
      </c>
      <c r="B205" s="51">
        <v>2143</v>
      </c>
      <c r="C205" s="53" t="s">
        <v>1266</v>
      </c>
      <c r="D205" s="51" t="s">
        <v>14</v>
      </c>
      <c r="E205" s="92">
        <v>6.8000000000000005E-2</v>
      </c>
    </row>
    <row r="206" spans="1:5" s="50" customFormat="1" ht="31.5" x14ac:dyDescent="0.5">
      <c r="A206" s="51">
        <f t="shared" si="3"/>
        <v>184</v>
      </c>
      <c r="B206" s="51">
        <v>2144</v>
      </c>
      <c r="C206" s="53" t="s">
        <v>1267</v>
      </c>
      <c r="D206" s="51" t="s">
        <v>14</v>
      </c>
      <c r="E206" s="92">
        <v>0.32700000000000001</v>
      </c>
    </row>
    <row r="207" spans="1:5" s="50" customFormat="1" ht="31.5" x14ac:dyDescent="0.5">
      <c r="A207" s="51">
        <f t="shared" si="3"/>
        <v>185</v>
      </c>
      <c r="B207" s="51">
        <v>2145</v>
      </c>
      <c r="C207" s="53" t="s">
        <v>1268</v>
      </c>
      <c r="D207" s="51" t="s">
        <v>14</v>
      </c>
      <c r="E207" s="92">
        <v>0.27</v>
      </c>
    </row>
    <row r="208" spans="1:5" s="50" customFormat="1" ht="31.5" x14ac:dyDescent="0.5">
      <c r="A208" s="51">
        <f t="shared" si="3"/>
        <v>186</v>
      </c>
      <c r="B208" s="51">
        <v>2146</v>
      </c>
      <c r="C208" s="53" t="s">
        <v>1269</v>
      </c>
      <c r="D208" s="51" t="s">
        <v>14</v>
      </c>
      <c r="E208" s="92">
        <v>0.13400000000000001</v>
      </c>
    </row>
    <row r="209" spans="1:5" s="50" customFormat="1" ht="31.5" x14ac:dyDescent="0.5">
      <c r="A209" s="51">
        <f t="shared" si="3"/>
        <v>187</v>
      </c>
      <c r="B209" s="51">
        <v>2148</v>
      </c>
      <c r="C209" s="53" t="s">
        <v>1270</v>
      </c>
      <c r="D209" s="51" t="s">
        <v>14</v>
      </c>
      <c r="E209" s="92">
        <v>7.5999999999999998E-2</v>
      </c>
    </row>
    <row r="210" spans="1:5" s="50" customFormat="1" ht="31.5" x14ac:dyDescent="0.5">
      <c r="A210" s="51">
        <f t="shared" si="3"/>
        <v>188</v>
      </c>
      <c r="B210" s="51">
        <v>2149</v>
      </c>
      <c r="C210" s="53" t="s">
        <v>1271</v>
      </c>
      <c r="D210" s="51" t="s">
        <v>14</v>
      </c>
      <c r="E210" s="92">
        <v>4.2000000000000003E-2</v>
      </c>
    </row>
    <row r="211" spans="1:5" s="50" customFormat="1" ht="31.5" x14ac:dyDescent="0.5">
      <c r="A211" s="51">
        <f t="shared" si="3"/>
        <v>189</v>
      </c>
      <c r="B211" s="51">
        <v>2150</v>
      </c>
      <c r="C211" s="53" t="s">
        <v>1272</v>
      </c>
      <c r="D211" s="51" t="s">
        <v>14</v>
      </c>
      <c r="E211" s="92">
        <v>0.11899999999999999</v>
      </c>
    </row>
    <row r="212" spans="1:5" s="50" customFormat="1" ht="31.5" x14ac:dyDescent="0.5">
      <c r="A212" s="51">
        <f t="shared" si="3"/>
        <v>190</v>
      </c>
      <c r="B212" s="51">
        <v>2151</v>
      </c>
      <c r="C212" s="53" t="s">
        <v>1273</v>
      </c>
      <c r="D212" s="51" t="s">
        <v>14</v>
      </c>
      <c r="E212" s="92">
        <v>5.5E-2</v>
      </c>
    </row>
    <row r="213" spans="1:5" s="50" customFormat="1" ht="31.5" x14ac:dyDescent="0.5">
      <c r="A213" s="51">
        <f t="shared" si="3"/>
        <v>191</v>
      </c>
      <c r="B213" s="51">
        <v>2152</v>
      </c>
      <c r="C213" s="53" t="s">
        <v>1274</v>
      </c>
      <c r="D213" s="51" t="s">
        <v>14</v>
      </c>
      <c r="E213" s="92">
        <v>0.115</v>
      </c>
    </row>
    <row r="214" spans="1:5" s="50" customFormat="1" ht="31.5" x14ac:dyDescent="0.5">
      <c r="A214" s="51">
        <f t="shared" si="3"/>
        <v>192</v>
      </c>
      <c r="B214" s="51">
        <v>2153</v>
      </c>
      <c r="C214" s="53" t="s">
        <v>1275</v>
      </c>
      <c r="D214" s="51" t="s">
        <v>14</v>
      </c>
      <c r="E214" s="92">
        <v>9.6000000000000002E-2</v>
      </c>
    </row>
    <row r="215" spans="1:5" s="50" customFormat="1" ht="31.5" x14ac:dyDescent="0.5">
      <c r="A215" s="51">
        <f t="shared" ref="A215:A278" si="4">A214+1</f>
        <v>193</v>
      </c>
      <c r="B215" s="51">
        <v>2154</v>
      </c>
      <c r="C215" s="53" t="s">
        <v>1276</v>
      </c>
      <c r="D215" s="51" t="s">
        <v>14</v>
      </c>
      <c r="E215" s="92">
        <v>0.77800000000000002</v>
      </c>
    </row>
    <row r="216" spans="1:5" s="50" customFormat="1" ht="31.5" x14ac:dyDescent="0.5">
      <c r="A216" s="51">
        <f t="shared" si="4"/>
        <v>194</v>
      </c>
      <c r="B216" s="51">
        <v>2155</v>
      </c>
      <c r="C216" s="53" t="s">
        <v>1277</v>
      </c>
      <c r="D216" s="51" t="s">
        <v>14</v>
      </c>
      <c r="E216" s="92">
        <v>6.7000000000000004E-2</v>
      </c>
    </row>
    <row r="217" spans="1:5" s="50" customFormat="1" ht="31.5" x14ac:dyDescent="0.5">
      <c r="A217" s="51">
        <f t="shared" si="4"/>
        <v>195</v>
      </c>
      <c r="B217" s="51">
        <v>2158</v>
      </c>
      <c r="C217" s="53" t="s">
        <v>1278</v>
      </c>
      <c r="D217" s="51" t="s">
        <v>14</v>
      </c>
      <c r="E217" s="92">
        <v>8.6999999999999994E-2</v>
      </c>
    </row>
    <row r="218" spans="1:5" s="50" customFormat="1" ht="31.5" x14ac:dyDescent="0.5">
      <c r="A218" s="51">
        <f t="shared" si="4"/>
        <v>196</v>
      </c>
      <c r="B218" s="51">
        <v>2159</v>
      </c>
      <c r="C218" s="53" t="s">
        <v>1279</v>
      </c>
      <c r="D218" s="51" t="s">
        <v>14</v>
      </c>
      <c r="E218" s="92">
        <v>6.6000000000000003E-2</v>
      </c>
    </row>
    <row r="219" spans="1:5" s="50" customFormat="1" ht="31.5" x14ac:dyDescent="0.5">
      <c r="A219" s="51">
        <f t="shared" si="4"/>
        <v>197</v>
      </c>
      <c r="B219" s="51">
        <v>2160</v>
      </c>
      <c r="C219" s="53" t="s">
        <v>1280</v>
      </c>
      <c r="D219" s="51" t="s">
        <v>14</v>
      </c>
      <c r="E219" s="92">
        <v>0.16200000000000001</v>
      </c>
    </row>
    <row r="220" spans="1:5" s="50" customFormat="1" ht="31.5" x14ac:dyDescent="0.5">
      <c r="A220" s="51">
        <f t="shared" si="4"/>
        <v>198</v>
      </c>
      <c r="B220" s="51">
        <v>2161</v>
      </c>
      <c r="C220" s="53" t="s">
        <v>1281</v>
      </c>
      <c r="D220" s="51" t="s">
        <v>14</v>
      </c>
      <c r="E220" s="92">
        <v>0.112</v>
      </c>
    </row>
    <row r="221" spans="1:5" s="50" customFormat="1" ht="31.5" x14ac:dyDescent="0.5">
      <c r="A221" s="51">
        <f t="shared" si="4"/>
        <v>199</v>
      </c>
      <c r="B221" s="51">
        <v>2162</v>
      </c>
      <c r="C221" s="53" t="s">
        <v>1282</v>
      </c>
      <c r="D221" s="51" t="s">
        <v>14</v>
      </c>
      <c r="E221" s="92">
        <v>9.2999999999999999E-2</v>
      </c>
    </row>
    <row r="222" spans="1:5" s="50" customFormat="1" ht="31.5" x14ac:dyDescent="0.5">
      <c r="A222" s="51">
        <f t="shared" si="4"/>
        <v>200</v>
      </c>
      <c r="B222" s="51">
        <v>2163</v>
      </c>
      <c r="C222" s="53" t="s">
        <v>1283</v>
      </c>
      <c r="D222" s="51" t="s">
        <v>14</v>
      </c>
      <c r="E222" s="92">
        <v>6.9000000000000006E-2</v>
      </c>
    </row>
    <row r="223" spans="1:5" s="50" customFormat="1" ht="31.5" x14ac:dyDescent="0.5">
      <c r="A223" s="51">
        <f t="shared" si="4"/>
        <v>201</v>
      </c>
      <c r="B223" s="51">
        <v>2164</v>
      </c>
      <c r="C223" s="53" t="s">
        <v>1284</v>
      </c>
      <c r="D223" s="51" t="s">
        <v>14</v>
      </c>
      <c r="E223" s="92">
        <v>0.16800000000000001</v>
      </c>
    </row>
    <row r="224" spans="1:5" s="50" customFormat="1" ht="15.75" x14ac:dyDescent="0.5">
      <c r="A224" s="51">
        <f t="shared" si="4"/>
        <v>202</v>
      </c>
      <c r="B224" s="51">
        <v>2165</v>
      </c>
      <c r="C224" s="53" t="s">
        <v>1285</v>
      </c>
      <c r="D224" s="51" t="s">
        <v>14</v>
      </c>
      <c r="E224" s="92">
        <v>0.21199999999999999</v>
      </c>
    </row>
    <row r="225" spans="1:5" s="50" customFormat="1" ht="31.5" x14ac:dyDescent="0.5">
      <c r="A225" s="51">
        <f t="shared" si="4"/>
        <v>203</v>
      </c>
      <c r="B225" s="51">
        <v>2166</v>
      </c>
      <c r="C225" s="53" t="s">
        <v>1286</v>
      </c>
      <c r="D225" s="51" t="s">
        <v>14</v>
      </c>
      <c r="E225" s="92">
        <v>0.106</v>
      </c>
    </row>
    <row r="226" spans="1:5" s="50" customFormat="1" ht="31.5" x14ac:dyDescent="0.5">
      <c r="A226" s="51">
        <f t="shared" si="4"/>
        <v>204</v>
      </c>
      <c r="B226" s="51">
        <v>2167</v>
      </c>
      <c r="C226" s="53" t="s">
        <v>1287</v>
      </c>
      <c r="D226" s="51" t="s">
        <v>14</v>
      </c>
      <c r="E226" s="92">
        <v>0.10100000000000001</v>
      </c>
    </row>
    <row r="227" spans="1:5" s="50" customFormat="1" ht="15.75" x14ac:dyDescent="0.5">
      <c r="A227" s="51">
        <f t="shared" si="4"/>
        <v>205</v>
      </c>
      <c r="B227" s="51">
        <v>2168</v>
      </c>
      <c r="C227" s="53" t="s">
        <v>1288</v>
      </c>
      <c r="D227" s="51" t="s">
        <v>14</v>
      </c>
      <c r="E227" s="92">
        <v>0.16700000000000001</v>
      </c>
    </row>
    <row r="228" spans="1:5" s="50" customFormat="1" ht="31.5" x14ac:dyDescent="0.5">
      <c r="A228" s="51">
        <f t="shared" si="4"/>
        <v>206</v>
      </c>
      <c r="B228" s="51">
        <v>2169</v>
      </c>
      <c r="C228" s="53" t="s">
        <v>1289</v>
      </c>
      <c r="D228" s="51" t="s">
        <v>14</v>
      </c>
      <c r="E228" s="92">
        <v>0.24</v>
      </c>
    </row>
    <row r="229" spans="1:5" s="50" customFormat="1" ht="31.5" x14ac:dyDescent="0.5">
      <c r="A229" s="51">
        <f t="shared" si="4"/>
        <v>207</v>
      </c>
      <c r="B229" s="51">
        <v>2170</v>
      </c>
      <c r="C229" s="53" t="s">
        <v>1290</v>
      </c>
      <c r="D229" s="51" t="s">
        <v>14</v>
      </c>
      <c r="E229" s="92">
        <v>0.11700000000000001</v>
      </c>
    </row>
    <row r="230" spans="1:5" s="50" customFormat="1" ht="31.5" x14ac:dyDescent="0.5">
      <c r="A230" s="51">
        <f t="shared" si="4"/>
        <v>208</v>
      </c>
      <c r="B230" s="51">
        <v>2171</v>
      </c>
      <c r="C230" s="53" t="s">
        <v>1291</v>
      </c>
      <c r="D230" s="51" t="s">
        <v>14</v>
      </c>
      <c r="E230" s="92">
        <v>6.7000000000000004E-2</v>
      </c>
    </row>
    <row r="231" spans="1:5" s="50" customFormat="1" ht="31.5" x14ac:dyDescent="0.5">
      <c r="A231" s="51">
        <f t="shared" si="4"/>
        <v>209</v>
      </c>
      <c r="B231" s="51">
        <v>2172</v>
      </c>
      <c r="C231" s="53" t="s">
        <v>1292</v>
      </c>
      <c r="D231" s="51" t="s">
        <v>14</v>
      </c>
      <c r="E231" s="92">
        <v>0.1</v>
      </c>
    </row>
    <row r="232" spans="1:5" s="50" customFormat="1" ht="31.5" x14ac:dyDescent="0.5">
      <c r="A232" s="51">
        <f t="shared" si="4"/>
        <v>210</v>
      </c>
      <c r="B232" s="51">
        <v>2173</v>
      </c>
      <c r="C232" s="53" t="s">
        <v>1293</v>
      </c>
      <c r="D232" s="51" t="s">
        <v>14</v>
      </c>
      <c r="E232" s="92">
        <v>0.28699999999999998</v>
      </c>
    </row>
    <row r="233" spans="1:5" s="50" customFormat="1" ht="31.5" x14ac:dyDescent="0.5">
      <c r="A233" s="51">
        <f t="shared" si="4"/>
        <v>211</v>
      </c>
      <c r="B233" s="51">
        <v>2174</v>
      </c>
      <c r="C233" s="53" t="s">
        <v>1294</v>
      </c>
      <c r="D233" s="51" t="s">
        <v>14</v>
      </c>
      <c r="E233" s="92">
        <v>8.6999999999999994E-2</v>
      </c>
    </row>
    <row r="234" spans="1:5" s="50" customFormat="1" ht="31.5" x14ac:dyDescent="0.5">
      <c r="A234" s="51">
        <f t="shared" si="4"/>
        <v>212</v>
      </c>
      <c r="B234" s="51">
        <v>2175</v>
      </c>
      <c r="C234" s="53" t="s">
        <v>1295</v>
      </c>
      <c r="D234" s="51" t="s">
        <v>14</v>
      </c>
      <c r="E234" s="92">
        <v>0.22700000000000001</v>
      </c>
    </row>
    <row r="235" spans="1:5" s="50" customFormat="1" ht="31.5" x14ac:dyDescent="0.5">
      <c r="A235" s="51">
        <f t="shared" si="4"/>
        <v>213</v>
      </c>
      <c r="B235" s="51">
        <v>2176</v>
      </c>
      <c r="C235" s="53" t="s">
        <v>1296</v>
      </c>
      <c r="D235" s="51" t="s">
        <v>14</v>
      </c>
      <c r="E235" s="92">
        <v>0.376</v>
      </c>
    </row>
    <row r="236" spans="1:5" s="50" customFormat="1" ht="31.5" x14ac:dyDescent="0.5">
      <c r="A236" s="51">
        <f t="shared" si="4"/>
        <v>214</v>
      </c>
      <c r="B236" s="51">
        <v>2177</v>
      </c>
      <c r="C236" s="53" t="s">
        <v>1297</v>
      </c>
      <c r="D236" s="51" t="s">
        <v>14</v>
      </c>
      <c r="E236" s="92">
        <v>0.161</v>
      </c>
    </row>
    <row r="237" spans="1:5" s="50" customFormat="1" ht="31.5" x14ac:dyDescent="0.5">
      <c r="A237" s="51">
        <f t="shared" si="4"/>
        <v>215</v>
      </c>
      <c r="B237" s="51">
        <v>2178</v>
      </c>
      <c r="C237" s="53" t="s">
        <v>1298</v>
      </c>
      <c r="D237" s="51" t="s">
        <v>14</v>
      </c>
      <c r="E237" s="92">
        <v>0.161</v>
      </c>
    </row>
    <row r="238" spans="1:5" s="50" customFormat="1" ht="31.5" x14ac:dyDescent="0.5">
      <c r="A238" s="51">
        <f t="shared" si="4"/>
        <v>216</v>
      </c>
      <c r="B238" s="51">
        <v>2179</v>
      </c>
      <c r="C238" s="53" t="s">
        <v>1299</v>
      </c>
      <c r="D238" s="51" t="s">
        <v>14</v>
      </c>
      <c r="E238" s="92">
        <v>0.109</v>
      </c>
    </row>
    <row r="239" spans="1:5" s="50" customFormat="1" ht="47.25" x14ac:dyDescent="0.5">
      <c r="A239" s="51">
        <f t="shared" si="4"/>
        <v>217</v>
      </c>
      <c r="B239" s="51">
        <v>2180</v>
      </c>
      <c r="C239" s="53" t="s">
        <v>1300</v>
      </c>
      <c r="D239" s="51" t="s">
        <v>14</v>
      </c>
      <c r="E239" s="92">
        <v>0.153</v>
      </c>
    </row>
    <row r="240" spans="1:5" s="50" customFormat="1" ht="31.5" x14ac:dyDescent="0.5">
      <c r="A240" s="51">
        <f t="shared" si="4"/>
        <v>218</v>
      </c>
      <c r="B240" s="51">
        <v>2181</v>
      </c>
      <c r="C240" s="53" t="s">
        <v>1301</v>
      </c>
      <c r="D240" s="51" t="s">
        <v>14</v>
      </c>
      <c r="E240" s="92">
        <v>5.6000000000000001E-2</v>
      </c>
    </row>
    <row r="241" spans="1:5" s="50" customFormat="1" ht="31.5" x14ac:dyDescent="0.5">
      <c r="A241" s="51">
        <f t="shared" si="4"/>
        <v>219</v>
      </c>
      <c r="B241" s="51">
        <v>2182</v>
      </c>
      <c r="C241" s="53" t="s">
        <v>1302</v>
      </c>
      <c r="D241" s="51" t="s">
        <v>14</v>
      </c>
      <c r="E241" s="92">
        <v>0.52500000000000002</v>
      </c>
    </row>
    <row r="242" spans="1:5" s="50" customFormat="1" ht="31.5" x14ac:dyDescent="0.5">
      <c r="A242" s="51">
        <f t="shared" si="4"/>
        <v>220</v>
      </c>
      <c r="B242" s="51">
        <v>2183</v>
      </c>
      <c r="C242" s="53" t="s">
        <v>1303</v>
      </c>
      <c r="D242" s="51" t="s">
        <v>14</v>
      </c>
      <c r="E242" s="92">
        <v>0.13900000000000001</v>
      </c>
    </row>
    <row r="243" spans="1:5" s="50" customFormat="1" ht="31.5" x14ac:dyDescent="0.5">
      <c r="A243" s="51">
        <f t="shared" si="4"/>
        <v>221</v>
      </c>
      <c r="B243" s="51">
        <v>2184</v>
      </c>
      <c r="C243" s="53" t="s">
        <v>1304</v>
      </c>
      <c r="D243" s="51" t="s">
        <v>14</v>
      </c>
      <c r="E243" s="92">
        <v>0.104</v>
      </c>
    </row>
    <row r="244" spans="1:5" s="50" customFormat="1" ht="31.5" x14ac:dyDescent="0.5">
      <c r="A244" s="51">
        <f t="shared" si="4"/>
        <v>222</v>
      </c>
      <c r="B244" s="51">
        <v>2185</v>
      </c>
      <c r="C244" s="53" t="s">
        <v>1305</v>
      </c>
      <c r="D244" s="51" t="s">
        <v>14</v>
      </c>
      <c r="E244" s="92">
        <v>5.3999999999999999E-2</v>
      </c>
    </row>
    <row r="245" spans="1:5" s="50" customFormat="1" ht="31.5" x14ac:dyDescent="0.5">
      <c r="A245" s="51">
        <f t="shared" si="4"/>
        <v>223</v>
      </c>
      <c r="B245" s="51">
        <v>2186</v>
      </c>
      <c r="C245" s="53" t="s">
        <v>1306</v>
      </c>
      <c r="D245" s="51" t="s">
        <v>14</v>
      </c>
      <c r="E245" s="92">
        <v>4.2999999999999997E-2</v>
      </c>
    </row>
    <row r="246" spans="1:5" s="50" customFormat="1" ht="31.5" x14ac:dyDescent="0.5">
      <c r="A246" s="51">
        <f t="shared" si="4"/>
        <v>224</v>
      </c>
      <c r="B246" s="51">
        <v>2187</v>
      </c>
      <c r="C246" s="53" t="s">
        <v>1307</v>
      </c>
      <c r="D246" s="51" t="s">
        <v>14</v>
      </c>
      <c r="E246" s="92">
        <v>0.04</v>
      </c>
    </row>
    <row r="247" spans="1:5" s="50" customFormat="1" ht="31.5" x14ac:dyDescent="0.5">
      <c r="A247" s="51">
        <f t="shared" si="4"/>
        <v>225</v>
      </c>
      <c r="B247" s="51">
        <v>2188</v>
      </c>
      <c r="C247" s="53" t="s">
        <v>1308</v>
      </c>
      <c r="D247" s="51" t="s">
        <v>14</v>
      </c>
      <c r="E247" s="92">
        <v>0.19900000000000001</v>
      </c>
    </row>
    <row r="248" spans="1:5" s="50" customFormat="1" ht="31.5" x14ac:dyDescent="0.5">
      <c r="A248" s="51">
        <f t="shared" si="4"/>
        <v>226</v>
      </c>
      <c r="B248" s="51">
        <v>2189</v>
      </c>
      <c r="C248" s="53" t="s">
        <v>1309</v>
      </c>
      <c r="D248" s="51" t="s">
        <v>14</v>
      </c>
      <c r="E248" s="92">
        <v>0.12</v>
      </c>
    </row>
    <row r="249" spans="1:5" s="50" customFormat="1" ht="31.5" x14ac:dyDescent="0.5">
      <c r="A249" s="51">
        <f t="shared" si="4"/>
        <v>227</v>
      </c>
      <c r="B249" s="51">
        <v>2190</v>
      </c>
      <c r="C249" s="53" t="s">
        <v>1310</v>
      </c>
      <c r="D249" s="51" t="s">
        <v>14</v>
      </c>
      <c r="E249" s="92">
        <v>0.13500000000000001</v>
      </c>
    </row>
    <row r="250" spans="1:5" s="50" customFormat="1" ht="31.5" x14ac:dyDescent="0.5">
      <c r="A250" s="51">
        <f t="shared" si="4"/>
        <v>228</v>
      </c>
      <c r="B250" s="51">
        <v>2191</v>
      </c>
      <c r="C250" s="53" t="s">
        <v>1311</v>
      </c>
      <c r="D250" s="51" t="s">
        <v>14</v>
      </c>
      <c r="E250" s="92">
        <v>7.9000000000000001E-2</v>
      </c>
    </row>
    <row r="251" spans="1:5" s="50" customFormat="1" ht="31.5" x14ac:dyDescent="0.5">
      <c r="A251" s="51">
        <f t="shared" si="4"/>
        <v>229</v>
      </c>
      <c r="B251" s="51">
        <v>2192</v>
      </c>
      <c r="C251" s="53" t="s">
        <v>1312</v>
      </c>
      <c r="D251" s="51" t="s">
        <v>14</v>
      </c>
      <c r="E251" s="92">
        <v>0.38500000000000001</v>
      </c>
    </row>
    <row r="252" spans="1:5" s="50" customFormat="1" ht="31.5" x14ac:dyDescent="0.5">
      <c r="A252" s="51">
        <f t="shared" si="4"/>
        <v>230</v>
      </c>
      <c r="B252" s="51">
        <v>2193</v>
      </c>
      <c r="C252" s="53" t="s">
        <v>1313</v>
      </c>
      <c r="D252" s="51" t="s">
        <v>14</v>
      </c>
      <c r="E252" s="92">
        <v>8.5999999999999993E-2</v>
      </c>
    </row>
    <row r="253" spans="1:5" s="50" customFormat="1" ht="31.5" x14ac:dyDescent="0.5">
      <c r="A253" s="51">
        <f t="shared" si="4"/>
        <v>231</v>
      </c>
      <c r="B253" s="51">
        <v>2194</v>
      </c>
      <c r="C253" s="53" t="s">
        <v>1314</v>
      </c>
      <c r="D253" s="51" t="s">
        <v>14</v>
      </c>
      <c r="E253" s="92">
        <v>0.20100000000000001</v>
      </c>
    </row>
    <row r="254" spans="1:5" s="50" customFormat="1" ht="31.5" x14ac:dyDescent="0.5">
      <c r="A254" s="51">
        <f t="shared" si="4"/>
        <v>232</v>
      </c>
      <c r="B254" s="51">
        <v>2195</v>
      </c>
      <c r="C254" s="53" t="s">
        <v>1315</v>
      </c>
      <c r="D254" s="51" t="s">
        <v>14</v>
      </c>
      <c r="E254" s="92">
        <v>0.85899999999999999</v>
      </c>
    </row>
    <row r="255" spans="1:5" s="50" customFormat="1" ht="31.5" x14ac:dyDescent="0.5">
      <c r="A255" s="51">
        <f t="shared" si="4"/>
        <v>233</v>
      </c>
      <c r="B255" s="51">
        <v>2196</v>
      </c>
      <c r="C255" s="53" t="s">
        <v>1316</v>
      </c>
      <c r="D255" s="51" t="s">
        <v>14</v>
      </c>
      <c r="E255" s="92">
        <v>0.13900000000000001</v>
      </c>
    </row>
    <row r="256" spans="1:5" s="50" customFormat="1" ht="31.5" x14ac:dyDescent="0.5">
      <c r="A256" s="51">
        <f t="shared" si="4"/>
        <v>234</v>
      </c>
      <c r="B256" s="51">
        <v>2197</v>
      </c>
      <c r="C256" s="53" t="s">
        <v>1317</v>
      </c>
      <c r="D256" s="51" t="s">
        <v>14</v>
      </c>
      <c r="E256" s="92">
        <v>0.48899999999999999</v>
      </c>
    </row>
    <row r="257" spans="1:5" s="50" customFormat="1" ht="31.5" x14ac:dyDescent="0.5">
      <c r="A257" s="51">
        <f t="shared" si="4"/>
        <v>235</v>
      </c>
      <c r="B257" s="51">
        <v>2198</v>
      </c>
      <c r="C257" s="53" t="s">
        <v>1318</v>
      </c>
      <c r="D257" s="51" t="s">
        <v>14</v>
      </c>
      <c r="E257" s="92">
        <v>0.248</v>
      </c>
    </row>
    <row r="258" spans="1:5" s="50" customFormat="1" ht="31.5" x14ac:dyDescent="0.5">
      <c r="A258" s="51">
        <f t="shared" si="4"/>
        <v>236</v>
      </c>
      <c r="B258" s="51">
        <v>2199</v>
      </c>
      <c r="C258" s="53" t="s">
        <v>1319</v>
      </c>
      <c r="D258" s="51" t="s">
        <v>14</v>
      </c>
      <c r="E258" s="92">
        <v>1.099</v>
      </c>
    </row>
    <row r="259" spans="1:5" s="50" customFormat="1" ht="31.5" x14ac:dyDescent="0.5">
      <c r="A259" s="51">
        <f t="shared" si="4"/>
        <v>237</v>
      </c>
      <c r="B259" s="51">
        <v>2200</v>
      </c>
      <c r="C259" s="53" t="s">
        <v>1320</v>
      </c>
      <c r="D259" s="51" t="s">
        <v>14</v>
      </c>
      <c r="E259" s="92">
        <v>0.5</v>
      </c>
    </row>
    <row r="260" spans="1:5" s="50" customFormat="1" ht="31.5" x14ac:dyDescent="0.5">
      <c r="A260" s="51">
        <f t="shared" si="4"/>
        <v>238</v>
      </c>
      <c r="B260" s="51">
        <v>2201</v>
      </c>
      <c r="C260" s="53" t="s">
        <v>1321</v>
      </c>
      <c r="D260" s="51" t="s">
        <v>14</v>
      </c>
      <c r="E260" s="92">
        <v>1.4610000000000001</v>
      </c>
    </row>
    <row r="261" spans="1:5" s="50" customFormat="1" ht="31.5" x14ac:dyDescent="0.5">
      <c r="A261" s="51">
        <f t="shared" si="4"/>
        <v>239</v>
      </c>
      <c r="B261" s="51">
        <v>2202</v>
      </c>
      <c r="C261" s="53" t="s">
        <v>1322</v>
      </c>
      <c r="D261" s="51" t="s">
        <v>14</v>
      </c>
      <c r="E261" s="92">
        <v>0.63600000000000001</v>
      </c>
    </row>
    <row r="262" spans="1:5" s="50" customFormat="1" ht="31.5" x14ac:dyDescent="0.5">
      <c r="A262" s="51">
        <f t="shared" si="4"/>
        <v>240</v>
      </c>
      <c r="B262" s="51">
        <v>2203</v>
      </c>
      <c r="C262" s="53" t="s">
        <v>1323</v>
      </c>
      <c r="D262" s="51" t="s">
        <v>14</v>
      </c>
      <c r="E262" s="92">
        <v>1.4970000000000001</v>
      </c>
    </row>
    <row r="263" spans="1:5" s="50" customFormat="1" ht="31.5" x14ac:dyDescent="0.5">
      <c r="A263" s="51">
        <f t="shared" si="4"/>
        <v>241</v>
      </c>
      <c r="B263" s="51">
        <v>2204</v>
      </c>
      <c r="C263" s="53" t="s">
        <v>1324</v>
      </c>
      <c r="D263" s="51" t="s">
        <v>14</v>
      </c>
      <c r="E263" s="92">
        <v>0.11</v>
      </c>
    </row>
    <row r="264" spans="1:5" s="50" customFormat="1" ht="47.25" x14ac:dyDescent="0.5">
      <c r="A264" s="51">
        <f t="shared" si="4"/>
        <v>242</v>
      </c>
      <c r="B264" s="51">
        <v>2783</v>
      </c>
      <c r="C264" s="53" t="s">
        <v>1325</v>
      </c>
      <c r="D264" s="51" t="s">
        <v>14</v>
      </c>
      <c r="E264" s="92">
        <v>0.19900000000000001</v>
      </c>
    </row>
    <row r="265" spans="1:5" s="50" customFormat="1" ht="47.25" x14ac:dyDescent="0.5">
      <c r="A265" s="51">
        <f t="shared" si="4"/>
        <v>243</v>
      </c>
      <c r="B265" s="51">
        <v>2787</v>
      </c>
      <c r="C265" s="53" t="s">
        <v>1326</v>
      </c>
      <c r="D265" s="51" t="s">
        <v>14</v>
      </c>
      <c r="E265" s="92">
        <v>0.13200000000000001</v>
      </c>
    </row>
    <row r="266" spans="1:5" s="50" customFormat="1" ht="31.5" x14ac:dyDescent="0.5">
      <c r="A266" s="51">
        <f t="shared" si="4"/>
        <v>244</v>
      </c>
      <c r="B266" s="51">
        <v>2788</v>
      </c>
      <c r="C266" s="53" t="s">
        <v>1327</v>
      </c>
      <c r="D266" s="51" t="s">
        <v>14</v>
      </c>
      <c r="E266" s="92">
        <v>7.6999999999999999E-2</v>
      </c>
    </row>
    <row r="267" spans="1:5" s="50" customFormat="1" ht="47.25" x14ac:dyDescent="0.5">
      <c r="A267" s="51">
        <f t="shared" si="4"/>
        <v>245</v>
      </c>
      <c r="B267" s="51">
        <v>2789</v>
      </c>
      <c r="C267" s="53" t="s">
        <v>1328</v>
      </c>
      <c r="D267" s="51" t="s">
        <v>14</v>
      </c>
      <c r="E267" s="92">
        <v>0.121</v>
      </c>
    </row>
    <row r="268" spans="1:5" s="50" customFormat="1" ht="31.5" x14ac:dyDescent="0.5">
      <c r="A268" s="51">
        <f t="shared" si="4"/>
        <v>246</v>
      </c>
      <c r="B268" s="51">
        <v>2790</v>
      </c>
      <c r="C268" s="53" t="s">
        <v>1329</v>
      </c>
      <c r="D268" s="51" t="s">
        <v>14</v>
      </c>
      <c r="E268" s="92">
        <v>0.64800000000000002</v>
      </c>
    </row>
    <row r="269" spans="1:5" s="50" customFormat="1" ht="31.5" x14ac:dyDescent="0.5">
      <c r="A269" s="51">
        <f t="shared" si="4"/>
        <v>247</v>
      </c>
      <c r="B269" s="51">
        <v>2791</v>
      </c>
      <c r="C269" s="53" t="s">
        <v>1330</v>
      </c>
      <c r="D269" s="51" t="s">
        <v>14</v>
      </c>
      <c r="E269" s="92">
        <v>0.42699999999999999</v>
      </c>
    </row>
    <row r="270" spans="1:5" s="50" customFormat="1" ht="31.5" x14ac:dyDescent="0.5">
      <c r="A270" s="51">
        <f t="shared" si="4"/>
        <v>248</v>
      </c>
      <c r="B270" s="51">
        <v>2792</v>
      </c>
      <c r="C270" s="53" t="s">
        <v>1331</v>
      </c>
      <c r="D270" s="51" t="s">
        <v>14</v>
      </c>
      <c r="E270" s="92">
        <v>0.752</v>
      </c>
    </row>
    <row r="271" spans="1:5" s="50" customFormat="1" ht="31.5" x14ac:dyDescent="0.5">
      <c r="A271" s="51">
        <f t="shared" si="4"/>
        <v>249</v>
      </c>
      <c r="B271" s="51">
        <v>2793</v>
      </c>
      <c r="C271" s="53" t="s">
        <v>1332</v>
      </c>
      <c r="D271" s="51" t="s">
        <v>14</v>
      </c>
      <c r="E271" s="92">
        <v>0.41299999999999998</v>
      </c>
    </row>
    <row r="272" spans="1:5" s="50" customFormat="1" ht="31.5" x14ac:dyDescent="0.5">
      <c r="A272" s="51">
        <f t="shared" si="4"/>
        <v>250</v>
      </c>
      <c r="B272" s="51">
        <v>2794</v>
      </c>
      <c r="C272" s="53" t="s">
        <v>1333</v>
      </c>
      <c r="D272" s="51" t="s">
        <v>14</v>
      </c>
      <c r="E272" s="92">
        <v>5.8000000000000003E-2</v>
      </c>
    </row>
    <row r="273" spans="1:5" s="50" customFormat="1" ht="47.25" x14ac:dyDescent="0.5">
      <c r="A273" s="51">
        <f t="shared" si="4"/>
        <v>251</v>
      </c>
      <c r="B273" s="51">
        <v>2795</v>
      </c>
      <c r="C273" s="53" t="s">
        <v>1334</v>
      </c>
      <c r="D273" s="51" t="s">
        <v>14</v>
      </c>
      <c r="E273" s="92">
        <v>0.14399999999999999</v>
      </c>
    </row>
    <row r="274" spans="1:5" s="50" customFormat="1" ht="31.5" x14ac:dyDescent="0.5">
      <c r="A274" s="51">
        <f t="shared" si="4"/>
        <v>252</v>
      </c>
      <c r="B274" s="51">
        <v>2796</v>
      </c>
      <c r="C274" s="53" t="s">
        <v>1335</v>
      </c>
      <c r="D274" s="51" t="s">
        <v>14</v>
      </c>
      <c r="E274" s="92">
        <v>4.4999999999999998E-2</v>
      </c>
    </row>
    <row r="275" spans="1:5" s="50" customFormat="1" ht="31.5" x14ac:dyDescent="0.5">
      <c r="A275" s="51">
        <f t="shared" si="4"/>
        <v>253</v>
      </c>
      <c r="B275" s="51">
        <v>2828</v>
      </c>
      <c r="C275" s="53" t="s">
        <v>1336</v>
      </c>
      <c r="D275" s="51" t="s">
        <v>14</v>
      </c>
      <c r="E275" s="92">
        <v>0.26400000000000001</v>
      </c>
    </row>
    <row r="276" spans="1:5" s="50" customFormat="1" ht="31.5" x14ac:dyDescent="0.5">
      <c r="A276" s="51">
        <f t="shared" si="4"/>
        <v>254</v>
      </c>
      <c r="B276" s="51">
        <v>2829</v>
      </c>
      <c r="C276" s="53" t="s">
        <v>1337</v>
      </c>
      <c r="D276" s="51" t="s">
        <v>14</v>
      </c>
      <c r="E276" s="92">
        <v>0.152</v>
      </c>
    </row>
    <row r="277" spans="1:5" s="50" customFormat="1" ht="31.5" x14ac:dyDescent="0.5">
      <c r="A277" s="51">
        <f t="shared" si="4"/>
        <v>255</v>
      </c>
      <c r="B277" s="51">
        <v>2830</v>
      </c>
      <c r="C277" s="53" t="s">
        <v>1338</v>
      </c>
      <c r="D277" s="51" t="s">
        <v>14</v>
      </c>
      <c r="E277" s="92">
        <v>6.2E-2</v>
      </c>
    </row>
    <row r="278" spans="1:5" s="50" customFormat="1" ht="31.5" x14ac:dyDescent="0.5">
      <c r="A278" s="51">
        <f t="shared" si="4"/>
        <v>256</v>
      </c>
      <c r="B278" s="51">
        <v>2831</v>
      </c>
      <c r="C278" s="53" t="s">
        <v>1339</v>
      </c>
      <c r="D278" s="51" t="s">
        <v>14</v>
      </c>
      <c r="E278" s="92">
        <v>0.26500000000000001</v>
      </c>
    </row>
    <row r="279" spans="1:5" s="50" customFormat="1" ht="31.5" x14ac:dyDescent="0.5">
      <c r="A279" s="51">
        <f t="shared" ref="A279:A328" si="5">A278+1</f>
        <v>257</v>
      </c>
      <c r="B279" s="51">
        <v>2847</v>
      </c>
      <c r="C279" s="53" t="s">
        <v>1340</v>
      </c>
      <c r="D279" s="51" t="s">
        <v>14</v>
      </c>
      <c r="E279" s="92">
        <v>0.21</v>
      </c>
    </row>
    <row r="280" spans="1:5" s="50" customFormat="1" ht="47.25" x14ac:dyDescent="0.5">
      <c r="A280" s="51">
        <f t="shared" si="5"/>
        <v>258</v>
      </c>
      <c r="B280" s="51">
        <v>2848</v>
      </c>
      <c r="C280" s="53" t="s">
        <v>1341</v>
      </c>
      <c r="D280" s="51" t="s">
        <v>14</v>
      </c>
      <c r="E280" s="92">
        <v>0.1</v>
      </c>
    </row>
    <row r="281" spans="1:5" s="50" customFormat="1" ht="31.5" x14ac:dyDescent="0.5">
      <c r="A281" s="51">
        <f t="shared" si="5"/>
        <v>259</v>
      </c>
      <c r="B281" s="51">
        <v>2849</v>
      </c>
      <c r="C281" s="53" t="s">
        <v>1342</v>
      </c>
      <c r="D281" s="51" t="s">
        <v>14</v>
      </c>
      <c r="E281" s="92">
        <v>0.89100000000000001</v>
      </c>
    </row>
    <row r="282" spans="1:5" s="50" customFormat="1" ht="31.5" x14ac:dyDescent="0.5">
      <c r="A282" s="51">
        <f t="shared" si="5"/>
        <v>260</v>
      </c>
      <c r="B282" s="51">
        <v>2850</v>
      </c>
      <c r="C282" s="53" t="s">
        <v>1343</v>
      </c>
      <c r="D282" s="51" t="s">
        <v>14</v>
      </c>
      <c r="E282" s="92">
        <v>0.626</v>
      </c>
    </row>
    <row r="283" spans="1:5" s="50" customFormat="1" ht="31.5" x14ac:dyDescent="0.5">
      <c r="A283" s="51">
        <f t="shared" si="5"/>
        <v>261</v>
      </c>
      <c r="B283" s="51">
        <v>2851</v>
      </c>
      <c r="C283" s="53" t="s">
        <v>1344</v>
      </c>
      <c r="D283" s="51" t="s">
        <v>14</v>
      </c>
      <c r="E283" s="92">
        <v>0.106</v>
      </c>
    </row>
    <row r="284" spans="1:5" s="50" customFormat="1" ht="31.5" x14ac:dyDescent="0.5">
      <c r="A284" s="51">
        <f t="shared" si="5"/>
        <v>262</v>
      </c>
      <c r="B284" s="51">
        <v>2852</v>
      </c>
      <c r="C284" s="53" t="s">
        <v>1345</v>
      </c>
      <c r="D284" s="51" t="s">
        <v>14</v>
      </c>
      <c r="E284" s="92">
        <v>8.8999999999999996E-2</v>
      </c>
    </row>
    <row r="285" spans="1:5" s="50" customFormat="1" ht="31.5" x14ac:dyDescent="0.5">
      <c r="A285" s="51">
        <f t="shared" si="5"/>
        <v>263</v>
      </c>
      <c r="B285" s="51">
        <v>2853</v>
      </c>
      <c r="C285" s="53" t="s">
        <v>1346</v>
      </c>
      <c r="D285" s="51" t="s">
        <v>14</v>
      </c>
      <c r="E285" s="92">
        <v>0.17499999999999999</v>
      </c>
    </row>
    <row r="286" spans="1:5" s="50" customFormat="1" ht="31.5" x14ac:dyDescent="0.5">
      <c r="A286" s="51">
        <f t="shared" si="5"/>
        <v>264</v>
      </c>
      <c r="B286" s="51">
        <v>2854</v>
      </c>
      <c r="C286" s="53" t="s">
        <v>1347</v>
      </c>
      <c r="D286" s="51" t="s">
        <v>14</v>
      </c>
      <c r="E286" s="92">
        <v>0.14099999999999999</v>
      </c>
    </row>
    <row r="287" spans="1:5" s="50" customFormat="1" ht="31.5" x14ac:dyDescent="0.5">
      <c r="A287" s="51">
        <f t="shared" si="5"/>
        <v>265</v>
      </c>
      <c r="B287" s="51">
        <v>2855</v>
      </c>
      <c r="C287" s="53" t="s">
        <v>1348</v>
      </c>
      <c r="D287" s="51" t="s">
        <v>14</v>
      </c>
      <c r="E287" s="92">
        <v>0.184</v>
      </c>
    </row>
    <row r="288" spans="1:5" s="50" customFormat="1" ht="31.5" x14ac:dyDescent="0.5">
      <c r="A288" s="51">
        <f t="shared" si="5"/>
        <v>266</v>
      </c>
      <c r="B288" s="51">
        <v>2856</v>
      </c>
      <c r="C288" s="53" t="s">
        <v>1349</v>
      </c>
      <c r="D288" s="51" t="s">
        <v>14</v>
      </c>
      <c r="E288" s="92">
        <v>0.14000000000000001</v>
      </c>
    </row>
    <row r="289" spans="1:5" s="50" customFormat="1" ht="31.5" x14ac:dyDescent="0.5">
      <c r="A289" s="51">
        <f t="shared" si="5"/>
        <v>267</v>
      </c>
      <c r="B289" s="51">
        <v>2857</v>
      </c>
      <c r="C289" s="53" t="s">
        <v>1350</v>
      </c>
      <c r="D289" s="51" t="s">
        <v>14</v>
      </c>
      <c r="E289" s="92">
        <v>0.377</v>
      </c>
    </row>
    <row r="290" spans="1:5" s="50" customFormat="1" ht="31.5" x14ac:dyDescent="0.5">
      <c r="A290" s="51">
        <f t="shared" si="5"/>
        <v>268</v>
      </c>
      <c r="B290" s="51">
        <v>2867</v>
      </c>
      <c r="C290" s="53" t="s">
        <v>1351</v>
      </c>
      <c r="D290" s="51" t="s">
        <v>14</v>
      </c>
      <c r="E290" s="92">
        <v>0.33700000000000002</v>
      </c>
    </row>
    <row r="291" spans="1:5" s="50" customFormat="1" ht="31.5" x14ac:dyDescent="0.5">
      <c r="A291" s="51">
        <f t="shared" si="5"/>
        <v>269</v>
      </c>
      <c r="B291" s="51">
        <v>2868</v>
      </c>
      <c r="C291" s="53" t="s">
        <v>1352</v>
      </c>
      <c r="D291" s="51" t="s">
        <v>14</v>
      </c>
      <c r="E291" s="92">
        <v>0.11</v>
      </c>
    </row>
    <row r="292" spans="1:5" s="50" customFormat="1" ht="31.5" x14ac:dyDescent="0.5">
      <c r="A292" s="51">
        <f t="shared" si="5"/>
        <v>270</v>
      </c>
      <c r="B292" s="51">
        <v>2869</v>
      </c>
      <c r="C292" s="53" t="s">
        <v>1353</v>
      </c>
      <c r="D292" s="51" t="s">
        <v>14</v>
      </c>
      <c r="E292" s="92">
        <v>0.107</v>
      </c>
    </row>
    <row r="293" spans="1:5" s="50" customFormat="1" ht="31.5" x14ac:dyDescent="0.5">
      <c r="A293" s="51">
        <f t="shared" si="5"/>
        <v>271</v>
      </c>
      <c r="B293" s="51">
        <v>2870</v>
      </c>
      <c r="C293" s="53" t="s">
        <v>1354</v>
      </c>
      <c r="D293" s="51" t="s">
        <v>14</v>
      </c>
      <c r="E293" s="92">
        <v>0.63400000000000001</v>
      </c>
    </row>
    <row r="294" spans="1:5" s="50" customFormat="1" ht="31.5" x14ac:dyDescent="0.5">
      <c r="A294" s="51">
        <f t="shared" si="5"/>
        <v>272</v>
      </c>
      <c r="B294" s="51">
        <v>2871</v>
      </c>
      <c r="C294" s="53" t="s">
        <v>1355</v>
      </c>
      <c r="D294" s="51" t="s">
        <v>14</v>
      </c>
      <c r="E294" s="92">
        <v>0.61099999999999999</v>
      </c>
    </row>
    <row r="295" spans="1:5" s="50" customFormat="1" ht="47.25" x14ac:dyDescent="0.5">
      <c r="A295" s="51">
        <f t="shared" si="5"/>
        <v>273</v>
      </c>
      <c r="B295" s="51">
        <v>2872</v>
      </c>
      <c r="C295" s="53" t="s">
        <v>1356</v>
      </c>
      <c r="D295" s="51" t="s">
        <v>14</v>
      </c>
      <c r="E295" s="92">
        <v>1.804</v>
      </c>
    </row>
    <row r="296" spans="1:5" s="50" customFormat="1" ht="31.5" x14ac:dyDescent="0.5">
      <c r="A296" s="51">
        <f t="shared" si="5"/>
        <v>274</v>
      </c>
      <c r="B296" s="51">
        <v>2873</v>
      </c>
      <c r="C296" s="53" t="s">
        <v>1357</v>
      </c>
      <c r="D296" s="51" t="s">
        <v>14</v>
      </c>
      <c r="E296" s="92">
        <v>0.11600000000000001</v>
      </c>
    </row>
    <row r="297" spans="1:5" s="50" customFormat="1" ht="31.5" x14ac:dyDescent="0.5">
      <c r="A297" s="51">
        <f t="shared" si="5"/>
        <v>275</v>
      </c>
      <c r="B297" s="51">
        <v>2874</v>
      </c>
      <c r="C297" s="53" t="s">
        <v>1358</v>
      </c>
      <c r="D297" s="51" t="s">
        <v>14</v>
      </c>
      <c r="E297" s="92">
        <v>0.39</v>
      </c>
    </row>
    <row r="298" spans="1:5" s="50" customFormat="1" ht="31.5" x14ac:dyDescent="0.5">
      <c r="A298" s="51">
        <f t="shared" si="5"/>
        <v>276</v>
      </c>
      <c r="B298" s="51">
        <v>2875</v>
      </c>
      <c r="C298" s="53" t="s">
        <v>1359</v>
      </c>
      <c r="D298" s="51" t="s">
        <v>14</v>
      </c>
      <c r="E298" s="92">
        <v>9.4E-2</v>
      </c>
    </row>
    <row r="299" spans="1:5" s="50" customFormat="1" ht="15.75" x14ac:dyDescent="0.5">
      <c r="A299" s="51">
        <f t="shared" si="5"/>
        <v>277</v>
      </c>
      <c r="B299" s="51">
        <v>2876</v>
      </c>
      <c r="C299" s="53" t="s">
        <v>1360</v>
      </c>
      <c r="D299" s="51" t="s">
        <v>14</v>
      </c>
      <c r="E299" s="92">
        <v>0.13600000000000001</v>
      </c>
    </row>
    <row r="300" spans="1:5" s="50" customFormat="1" ht="31.5" x14ac:dyDescent="0.5">
      <c r="A300" s="51">
        <f t="shared" si="5"/>
        <v>278</v>
      </c>
      <c r="B300" s="51">
        <v>2877</v>
      </c>
      <c r="C300" s="53" t="s">
        <v>1361</v>
      </c>
      <c r="D300" s="51" t="s">
        <v>14</v>
      </c>
      <c r="E300" s="92">
        <v>0.249</v>
      </c>
    </row>
    <row r="301" spans="1:5" s="50" customFormat="1" ht="31.5" x14ac:dyDescent="0.5">
      <c r="A301" s="51">
        <f t="shared" si="5"/>
        <v>279</v>
      </c>
      <c r="B301" s="51">
        <v>2878</v>
      </c>
      <c r="C301" s="53" t="s">
        <v>1362</v>
      </c>
      <c r="D301" s="51" t="s">
        <v>14</v>
      </c>
      <c r="E301" s="92">
        <v>0.13800000000000001</v>
      </c>
    </row>
    <row r="302" spans="1:5" s="50" customFormat="1" ht="15.75" x14ac:dyDescent="0.5">
      <c r="A302" s="51">
        <f t="shared" si="5"/>
        <v>280</v>
      </c>
      <c r="B302" s="51">
        <v>2879</v>
      </c>
      <c r="C302" s="53" t="s">
        <v>1363</v>
      </c>
      <c r="D302" s="51" t="s">
        <v>14</v>
      </c>
      <c r="E302" s="92">
        <v>9.4E-2</v>
      </c>
    </row>
    <row r="303" spans="1:5" s="50" customFormat="1" ht="31.5" x14ac:dyDescent="0.5">
      <c r="A303" s="51">
        <f t="shared" si="5"/>
        <v>281</v>
      </c>
      <c r="B303" s="51">
        <v>2880</v>
      </c>
      <c r="C303" s="53" t="s">
        <v>1364</v>
      </c>
      <c r="D303" s="51" t="s">
        <v>14</v>
      </c>
      <c r="E303" s="92">
        <v>0.503</v>
      </c>
    </row>
    <row r="304" spans="1:5" s="50" customFormat="1" ht="15.75" x14ac:dyDescent="0.5">
      <c r="A304" s="51">
        <f t="shared" si="5"/>
        <v>282</v>
      </c>
      <c r="B304" s="51">
        <v>2881</v>
      </c>
      <c r="C304" s="53" t="s">
        <v>1365</v>
      </c>
      <c r="D304" s="51" t="s">
        <v>14</v>
      </c>
      <c r="E304" s="92">
        <v>0.57699999999999996</v>
      </c>
    </row>
    <row r="305" spans="1:5" s="50" customFormat="1" ht="31.5" x14ac:dyDescent="0.5">
      <c r="A305" s="51">
        <f t="shared" si="5"/>
        <v>283</v>
      </c>
      <c r="B305" s="51">
        <v>2882</v>
      </c>
      <c r="C305" s="53" t="s">
        <v>1366</v>
      </c>
      <c r="D305" s="51" t="s">
        <v>14</v>
      </c>
      <c r="E305" s="92">
        <v>0.20799999999999999</v>
      </c>
    </row>
    <row r="306" spans="1:5" s="50" customFormat="1" ht="15.75" x14ac:dyDescent="0.5">
      <c r="A306" s="51">
        <f t="shared" si="5"/>
        <v>284</v>
      </c>
      <c r="B306" s="51">
        <v>2883</v>
      </c>
      <c r="C306" s="53" t="s">
        <v>1367</v>
      </c>
      <c r="D306" s="51" t="s">
        <v>14</v>
      </c>
      <c r="E306" s="92">
        <v>0.34899999999999998</v>
      </c>
    </row>
    <row r="307" spans="1:5" s="50" customFormat="1" ht="31.5" x14ac:dyDescent="0.5">
      <c r="A307" s="51">
        <f t="shared" si="5"/>
        <v>285</v>
      </c>
      <c r="B307" s="51">
        <v>2884</v>
      </c>
      <c r="C307" s="53" t="s">
        <v>1368</v>
      </c>
      <c r="D307" s="51" t="s">
        <v>14</v>
      </c>
      <c r="E307" s="92">
        <v>0.16200000000000001</v>
      </c>
    </row>
    <row r="308" spans="1:5" s="50" customFormat="1" ht="15.75" x14ac:dyDescent="0.5">
      <c r="A308" s="51">
        <f t="shared" si="5"/>
        <v>286</v>
      </c>
      <c r="B308" s="51">
        <v>2885</v>
      </c>
      <c r="C308" s="53" t="s">
        <v>1369</v>
      </c>
      <c r="D308" s="51" t="s">
        <v>14</v>
      </c>
      <c r="E308" s="92">
        <v>0.108</v>
      </c>
    </row>
    <row r="309" spans="1:5" s="50" customFormat="1" ht="15.75" x14ac:dyDescent="0.5">
      <c r="A309" s="51">
        <f t="shared" si="5"/>
        <v>287</v>
      </c>
      <c r="B309" s="51">
        <v>2886</v>
      </c>
      <c r="C309" s="53" t="s">
        <v>1370</v>
      </c>
      <c r="D309" s="51" t="s">
        <v>14</v>
      </c>
      <c r="E309" s="92">
        <v>0.216</v>
      </c>
    </row>
    <row r="310" spans="1:5" s="50" customFormat="1" ht="31.5" x14ac:dyDescent="0.5">
      <c r="A310" s="51">
        <f t="shared" si="5"/>
        <v>288</v>
      </c>
      <c r="B310" s="51">
        <v>2887</v>
      </c>
      <c r="C310" s="53" t="s">
        <v>1371</v>
      </c>
      <c r="D310" s="51" t="s">
        <v>14</v>
      </c>
      <c r="E310" s="92">
        <v>0.60599999999999998</v>
      </c>
    </row>
    <row r="311" spans="1:5" s="50" customFormat="1" ht="15.75" x14ac:dyDescent="0.5">
      <c r="A311" s="51">
        <f t="shared" si="5"/>
        <v>289</v>
      </c>
      <c r="B311" s="51">
        <v>2888</v>
      </c>
      <c r="C311" s="53" t="s">
        <v>1372</v>
      </c>
      <c r="D311" s="51" t="s">
        <v>14</v>
      </c>
      <c r="E311" s="92">
        <v>0.32300000000000001</v>
      </c>
    </row>
    <row r="312" spans="1:5" s="50" customFormat="1" ht="31.5" x14ac:dyDescent="0.5">
      <c r="A312" s="51">
        <f t="shared" si="5"/>
        <v>290</v>
      </c>
      <c r="B312" s="51">
        <v>2889</v>
      </c>
      <c r="C312" s="53" t="s">
        <v>1373</v>
      </c>
      <c r="D312" s="51" t="s">
        <v>14</v>
      </c>
      <c r="E312" s="92">
        <v>0.13200000000000001</v>
      </c>
    </row>
    <row r="313" spans="1:5" s="50" customFormat="1" ht="15.75" x14ac:dyDescent="0.5">
      <c r="A313" s="51">
        <f t="shared" si="5"/>
        <v>291</v>
      </c>
      <c r="B313" s="51">
        <v>2890</v>
      </c>
      <c r="C313" s="53" t="s">
        <v>1374</v>
      </c>
      <c r="D313" s="51" t="s">
        <v>14</v>
      </c>
      <c r="E313" s="92">
        <v>0.13100000000000001</v>
      </c>
    </row>
    <row r="314" spans="1:5" s="50" customFormat="1" ht="31.5" x14ac:dyDescent="0.5">
      <c r="A314" s="51">
        <f t="shared" si="5"/>
        <v>292</v>
      </c>
      <c r="B314" s="51">
        <v>2891</v>
      </c>
      <c r="C314" s="53" t="s">
        <v>1375</v>
      </c>
      <c r="D314" s="51" t="s">
        <v>14</v>
      </c>
      <c r="E314" s="92">
        <v>0.18</v>
      </c>
    </row>
    <row r="315" spans="1:5" s="50" customFormat="1" ht="31.5" x14ac:dyDescent="0.5">
      <c r="A315" s="51">
        <f t="shared" si="5"/>
        <v>293</v>
      </c>
      <c r="B315" s="51">
        <v>2892</v>
      </c>
      <c r="C315" s="53" t="s">
        <v>1376</v>
      </c>
      <c r="D315" s="51" t="s">
        <v>14</v>
      </c>
      <c r="E315" s="92">
        <v>0.13800000000000001</v>
      </c>
    </row>
    <row r="316" spans="1:5" s="50" customFormat="1" ht="31.5" x14ac:dyDescent="0.5">
      <c r="A316" s="51">
        <f t="shared" si="5"/>
        <v>294</v>
      </c>
      <c r="B316" s="51">
        <v>2893</v>
      </c>
      <c r="C316" s="53" t="s">
        <v>1377</v>
      </c>
      <c r="D316" s="51" t="s">
        <v>14</v>
      </c>
      <c r="E316" s="92">
        <v>0.15</v>
      </c>
    </row>
    <row r="317" spans="1:5" s="50" customFormat="1" ht="31.5" x14ac:dyDescent="0.5">
      <c r="A317" s="51">
        <f t="shared" si="5"/>
        <v>295</v>
      </c>
      <c r="B317" s="51">
        <v>2894</v>
      </c>
      <c r="C317" s="53" t="s">
        <v>1378</v>
      </c>
      <c r="D317" s="51" t="s">
        <v>14</v>
      </c>
      <c r="E317" s="92">
        <v>0.22700000000000001</v>
      </c>
    </row>
    <row r="318" spans="1:5" s="50" customFormat="1" ht="31.5" x14ac:dyDescent="0.5">
      <c r="A318" s="51">
        <f t="shared" si="5"/>
        <v>296</v>
      </c>
      <c r="B318" s="51">
        <v>2895</v>
      </c>
      <c r="C318" s="53" t="s">
        <v>1379</v>
      </c>
      <c r="D318" s="51" t="s">
        <v>14</v>
      </c>
      <c r="E318" s="92">
        <v>3.5999999999999997E-2</v>
      </c>
    </row>
    <row r="319" spans="1:5" s="50" customFormat="1" ht="31.5" x14ac:dyDescent="0.5">
      <c r="A319" s="51">
        <f t="shared" si="5"/>
        <v>297</v>
      </c>
      <c r="B319" s="51">
        <v>2896</v>
      </c>
      <c r="C319" s="53" t="s">
        <v>1380</v>
      </c>
      <c r="D319" s="51" t="s">
        <v>14</v>
      </c>
      <c r="E319" s="92">
        <v>4.2999999999999997E-2</v>
      </c>
    </row>
    <row r="320" spans="1:5" s="50" customFormat="1" ht="15.75" x14ac:dyDescent="0.5">
      <c r="A320" s="51">
        <f t="shared" si="5"/>
        <v>298</v>
      </c>
      <c r="B320" s="51">
        <v>2897</v>
      </c>
      <c r="C320" s="53" t="s">
        <v>1381</v>
      </c>
      <c r="D320" s="51" t="s">
        <v>14</v>
      </c>
      <c r="E320" s="92">
        <v>7.4999999999999997E-2</v>
      </c>
    </row>
    <row r="321" spans="1:7" s="50" customFormat="1" ht="31.5" x14ac:dyDescent="0.5">
      <c r="A321" s="51">
        <f t="shared" si="5"/>
        <v>299</v>
      </c>
      <c r="B321" s="51">
        <v>2898</v>
      </c>
      <c r="C321" s="53" t="s">
        <v>1382</v>
      </c>
      <c r="D321" s="51" t="s">
        <v>14</v>
      </c>
      <c r="E321" s="92">
        <v>0.14699999999999999</v>
      </c>
    </row>
    <row r="322" spans="1:7" s="50" customFormat="1" ht="31.5" x14ac:dyDescent="0.5">
      <c r="A322" s="51">
        <f t="shared" si="5"/>
        <v>300</v>
      </c>
      <c r="B322" s="51">
        <v>2899</v>
      </c>
      <c r="C322" s="53" t="s">
        <v>1383</v>
      </c>
      <c r="D322" s="51" t="s">
        <v>14</v>
      </c>
      <c r="E322" s="92">
        <v>0.54300000000000004</v>
      </c>
    </row>
    <row r="323" spans="1:7" s="50" customFormat="1" ht="47.25" x14ac:dyDescent="0.5">
      <c r="A323" s="51">
        <f t="shared" si="5"/>
        <v>301</v>
      </c>
      <c r="B323" s="51">
        <v>2900</v>
      </c>
      <c r="C323" s="53" t="s">
        <v>1384</v>
      </c>
      <c r="D323" s="51" t="s">
        <v>14</v>
      </c>
      <c r="E323" s="92">
        <v>0.16</v>
      </c>
    </row>
    <row r="324" spans="1:7" s="50" customFormat="1" ht="31.5" x14ac:dyDescent="0.5">
      <c r="A324" s="51">
        <f t="shared" si="5"/>
        <v>302</v>
      </c>
      <c r="B324" s="51">
        <v>2901</v>
      </c>
      <c r="C324" s="53" t="s">
        <v>1385</v>
      </c>
      <c r="D324" s="51" t="s">
        <v>14</v>
      </c>
      <c r="E324" s="92">
        <v>0.23400000000000001</v>
      </c>
    </row>
    <row r="325" spans="1:7" s="50" customFormat="1" ht="31.5" x14ac:dyDescent="0.5">
      <c r="A325" s="51">
        <f t="shared" si="5"/>
        <v>303</v>
      </c>
      <c r="B325" s="51">
        <v>2902</v>
      </c>
      <c r="C325" s="53" t="s">
        <v>1386</v>
      </c>
      <c r="D325" s="51" t="s">
        <v>14</v>
      </c>
      <c r="E325" s="92">
        <v>0.376</v>
      </c>
    </row>
    <row r="326" spans="1:7" s="50" customFormat="1" ht="31.5" x14ac:dyDescent="0.5">
      <c r="A326" s="51">
        <f t="shared" si="5"/>
        <v>304</v>
      </c>
      <c r="B326" s="51">
        <v>2903</v>
      </c>
      <c r="C326" s="53" t="s">
        <v>1387</v>
      </c>
      <c r="D326" s="51" t="s">
        <v>14</v>
      </c>
      <c r="E326" s="92">
        <v>0.13</v>
      </c>
    </row>
    <row r="327" spans="1:7" s="50" customFormat="1" ht="31.5" x14ac:dyDescent="0.5">
      <c r="A327" s="51">
        <f t="shared" si="5"/>
        <v>305</v>
      </c>
      <c r="B327" s="51">
        <v>2905</v>
      </c>
      <c r="C327" s="53" t="s">
        <v>1388</v>
      </c>
      <c r="D327" s="51" t="s">
        <v>14</v>
      </c>
      <c r="E327" s="92">
        <v>6.2E-2</v>
      </c>
    </row>
    <row r="328" spans="1:7" s="50" customFormat="1" ht="31.5" x14ac:dyDescent="0.5">
      <c r="A328" s="51">
        <f t="shared" si="5"/>
        <v>306</v>
      </c>
      <c r="B328" s="51">
        <v>2906</v>
      </c>
      <c r="C328" s="53" t="s">
        <v>1389</v>
      </c>
      <c r="D328" s="51" t="s">
        <v>14</v>
      </c>
      <c r="E328" s="92">
        <v>0.17299999999999999</v>
      </c>
    </row>
    <row r="329" spans="1:7" s="50" customFormat="1" ht="15.75" x14ac:dyDescent="0.5">
      <c r="A329" s="51"/>
      <c r="B329" s="51"/>
      <c r="C329" s="148" t="s">
        <v>107</v>
      </c>
      <c r="D329" s="51"/>
      <c r="E329" s="88">
        <f>SUM(E23:E328)</f>
        <v>101.48600000000005</v>
      </c>
    </row>
    <row r="330" spans="1:7" s="50" customFormat="1" ht="15.75" x14ac:dyDescent="0.5">
      <c r="A330" s="613" t="s">
        <v>3088</v>
      </c>
      <c r="B330" s="614"/>
      <c r="C330" s="614"/>
      <c r="D330" s="614"/>
      <c r="E330" s="615"/>
    </row>
    <row r="331" spans="1:7" s="50" customFormat="1" ht="15.75" x14ac:dyDescent="0.5">
      <c r="A331" s="51">
        <v>1</v>
      </c>
      <c r="B331" s="51">
        <v>1435</v>
      </c>
      <c r="C331" s="53" t="s">
        <v>1390</v>
      </c>
      <c r="D331" s="51" t="s">
        <v>83</v>
      </c>
      <c r="E331" s="92">
        <v>2.38</v>
      </c>
    </row>
    <row r="332" spans="1:7" s="150" customFormat="1" ht="15.75" x14ac:dyDescent="0.5">
      <c r="A332" s="97">
        <v>2</v>
      </c>
      <c r="B332" s="97">
        <v>1436</v>
      </c>
      <c r="C332" s="112" t="s">
        <v>1391</v>
      </c>
      <c r="D332" s="97" t="s">
        <v>83</v>
      </c>
      <c r="E332" s="97">
        <v>7</v>
      </c>
      <c r="F332" s="158">
        <v>33</v>
      </c>
      <c r="G332" s="524"/>
    </row>
    <row r="333" spans="1:7" s="50" customFormat="1" ht="15.75" x14ac:dyDescent="0.5">
      <c r="A333" s="51">
        <f>A332+1</f>
        <v>3</v>
      </c>
      <c r="B333" s="51">
        <v>1437</v>
      </c>
      <c r="C333" s="53" t="s">
        <v>1392</v>
      </c>
      <c r="D333" s="51" t="s">
        <v>83</v>
      </c>
      <c r="E333" s="92">
        <v>6.1710000000000003</v>
      </c>
      <c r="G333" s="145"/>
    </row>
    <row r="334" spans="1:7" s="50" customFormat="1" ht="15.75" x14ac:dyDescent="0.5">
      <c r="A334" s="51">
        <f>A333+1</f>
        <v>4</v>
      </c>
      <c r="B334" s="51">
        <v>1438</v>
      </c>
      <c r="C334" s="53" t="s">
        <v>1393</v>
      </c>
      <c r="D334" s="51" t="s">
        <v>83</v>
      </c>
      <c r="E334" s="92">
        <v>6.85</v>
      </c>
    </row>
    <row r="335" spans="1:7" s="50" customFormat="1" ht="15.75" x14ac:dyDescent="0.5">
      <c r="A335" s="51">
        <f>A334+1</f>
        <v>5</v>
      </c>
      <c r="B335" s="51">
        <v>1439</v>
      </c>
      <c r="C335" s="53" t="s">
        <v>1394</v>
      </c>
      <c r="D335" s="51" t="s">
        <v>83</v>
      </c>
      <c r="E335" s="92">
        <v>14.863</v>
      </c>
    </row>
    <row r="336" spans="1:7" s="50" customFormat="1" ht="15.75" x14ac:dyDescent="0.5">
      <c r="A336" s="51"/>
      <c r="B336" s="51"/>
      <c r="C336" s="148" t="s">
        <v>107</v>
      </c>
      <c r="D336" s="51"/>
      <c r="E336" s="88">
        <f>SUM(E331:E335)</f>
        <v>37.263999999999996</v>
      </c>
      <c r="G336" s="145"/>
    </row>
    <row r="337" spans="1:6" s="50" customFormat="1" ht="15.75" x14ac:dyDescent="0.5">
      <c r="A337" s="51"/>
      <c r="B337" s="51"/>
      <c r="C337" s="148" t="s">
        <v>238</v>
      </c>
      <c r="D337" s="51"/>
      <c r="E337" s="88">
        <f>E336+E329+E21+E13+E18</f>
        <v>280.19900000000007</v>
      </c>
      <c r="F337" s="309"/>
    </row>
    <row r="338" spans="1:6" s="50" customFormat="1" ht="15.75" x14ac:dyDescent="0.5">
      <c r="A338" s="51"/>
      <c r="B338" s="51"/>
      <c r="C338" s="148"/>
      <c r="D338" s="51"/>
      <c r="E338" s="88"/>
    </row>
    <row r="339" spans="1:6" s="50" customFormat="1" ht="15.75" x14ac:dyDescent="0.5">
      <c r="A339" s="611" t="s">
        <v>278</v>
      </c>
      <c r="B339" s="612"/>
      <c r="C339" s="53"/>
      <c r="D339" s="51"/>
      <c r="E339" s="92"/>
    </row>
    <row r="340" spans="1:6" s="50" customFormat="1" ht="15.75" x14ac:dyDescent="0.5">
      <c r="A340" s="51">
        <v>1</v>
      </c>
      <c r="B340" s="51"/>
      <c r="C340" s="53" t="s">
        <v>1397</v>
      </c>
      <c r="D340" s="51" t="s">
        <v>321</v>
      </c>
      <c r="E340" s="424">
        <v>6.85</v>
      </c>
    </row>
    <row r="341" spans="1:6" s="50" customFormat="1" ht="31.5" x14ac:dyDescent="0.5">
      <c r="A341" s="51">
        <v>2</v>
      </c>
      <c r="B341" s="51"/>
      <c r="C341" s="53" t="s">
        <v>1398</v>
      </c>
      <c r="D341" s="51" t="s">
        <v>321</v>
      </c>
      <c r="E341" s="92">
        <v>84</v>
      </c>
      <c r="F341" s="309"/>
    </row>
    <row r="342" spans="1:6" s="150" customFormat="1" ht="31.5" x14ac:dyDescent="0.5">
      <c r="A342" s="97">
        <v>3</v>
      </c>
      <c r="B342" s="97"/>
      <c r="C342" s="112" t="s">
        <v>1399</v>
      </c>
      <c r="D342" s="97" t="s">
        <v>14</v>
      </c>
      <c r="E342" s="424">
        <v>4.5999999999999999E-2</v>
      </c>
    </row>
    <row r="343" spans="1:6" s="150" customFormat="1" ht="31.5" x14ac:dyDescent="0.5">
      <c r="A343" s="97">
        <v>4</v>
      </c>
      <c r="B343" s="97"/>
      <c r="C343" s="112" t="s">
        <v>1400</v>
      </c>
      <c r="D343" s="97" t="s">
        <v>14</v>
      </c>
      <c r="E343" s="424">
        <v>0.128</v>
      </c>
    </row>
    <row r="344" spans="1:6" s="150" customFormat="1" ht="31.5" x14ac:dyDescent="0.5">
      <c r="A344" s="97">
        <v>5</v>
      </c>
      <c r="B344" s="97"/>
      <c r="C344" s="112" t="s">
        <v>1401</v>
      </c>
      <c r="D344" s="97" t="s">
        <v>14</v>
      </c>
      <c r="E344" s="424">
        <v>0.1</v>
      </c>
    </row>
    <row r="345" spans="1:6" s="150" customFormat="1" ht="15.75" x14ac:dyDescent="0.5">
      <c r="A345" s="97">
        <v>6</v>
      </c>
      <c r="B345" s="97"/>
      <c r="C345" s="112" t="s">
        <v>1402</v>
      </c>
      <c r="D345" s="97" t="s">
        <v>14</v>
      </c>
      <c r="E345" s="424">
        <v>0.12</v>
      </c>
    </row>
    <row r="346" spans="1:6" s="150" customFormat="1" ht="31.5" x14ac:dyDescent="0.5">
      <c r="A346" s="97">
        <v>7</v>
      </c>
      <c r="B346" s="97"/>
      <c r="C346" s="112" t="s">
        <v>1403</v>
      </c>
      <c r="D346" s="97" t="s">
        <v>14</v>
      </c>
      <c r="E346" s="424">
        <v>0.25</v>
      </c>
    </row>
    <row r="347" spans="1:6" s="150" customFormat="1" ht="15.75" x14ac:dyDescent="0.5">
      <c r="A347" s="97">
        <v>8</v>
      </c>
      <c r="B347" s="97"/>
      <c r="C347" s="112" t="s">
        <v>1404</v>
      </c>
      <c r="D347" s="97" t="s">
        <v>14</v>
      </c>
      <c r="E347" s="424">
        <v>0.23</v>
      </c>
    </row>
    <row r="348" spans="1:6" s="150" customFormat="1" ht="15.75" x14ac:dyDescent="0.5">
      <c r="A348" s="97">
        <v>9</v>
      </c>
      <c r="B348" s="97"/>
      <c r="C348" s="112" t="s">
        <v>1405</v>
      </c>
      <c r="D348" s="97" t="s">
        <v>14</v>
      </c>
      <c r="E348" s="424">
        <v>0.17</v>
      </c>
    </row>
    <row r="349" spans="1:6" s="150" customFormat="1" ht="15.75" x14ac:dyDescent="0.5">
      <c r="A349" s="97">
        <v>10</v>
      </c>
      <c r="B349" s="97"/>
      <c r="C349" s="112" t="s">
        <v>1406</v>
      </c>
      <c r="D349" s="97" t="s">
        <v>14</v>
      </c>
      <c r="E349" s="424">
        <v>0.3</v>
      </c>
    </row>
    <row r="350" spans="1:6" s="150" customFormat="1" ht="15.75" x14ac:dyDescent="0.5">
      <c r="A350" s="97">
        <v>11</v>
      </c>
      <c r="B350" s="97"/>
      <c r="C350" s="112" t="s">
        <v>1407</v>
      </c>
      <c r="D350" s="97" t="s">
        <v>14</v>
      </c>
      <c r="E350" s="424">
        <v>4.5</v>
      </c>
    </row>
    <row r="351" spans="1:6" s="150" customFormat="1" ht="15.75" x14ac:dyDescent="0.5">
      <c r="A351" s="97">
        <v>12</v>
      </c>
      <c r="B351" s="97"/>
      <c r="C351" s="112" t="s">
        <v>1408</v>
      </c>
      <c r="D351" s="97" t="s">
        <v>14</v>
      </c>
      <c r="E351" s="424">
        <v>3.5</v>
      </c>
    </row>
    <row r="352" spans="1:6" s="150" customFormat="1" ht="15.75" x14ac:dyDescent="0.5">
      <c r="A352" s="97">
        <v>13</v>
      </c>
      <c r="B352" s="97"/>
      <c r="C352" s="112" t="s">
        <v>1409</v>
      </c>
      <c r="D352" s="97" t="s">
        <v>14</v>
      </c>
      <c r="E352" s="424">
        <v>3.5</v>
      </c>
    </row>
    <row r="353" spans="1:5" s="150" customFormat="1" ht="15.75" x14ac:dyDescent="0.5">
      <c r="A353" s="97">
        <v>14</v>
      </c>
      <c r="B353" s="97"/>
      <c r="C353" s="112" t="s">
        <v>1410</v>
      </c>
      <c r="D353" s="97" t="s">
        <v>14</v>
      </c>
      <c r="E353" s="424">
        <v>4</v>
      </c>
    </row>
    <row r="354" spans="1:5" s="150" customFormat="1" ht="15.75" x14ac:dyDescent="0.5">
      <c r="A354" s="97">
        <v>15</v>
      </c>
      <c r="B354" s="97"/>
      <c r="C354" s="112" t="s">
        <v>1411</v>
      </c>
      <c r="D354" s="97" t="s">
        <v>14</v>
      </c>
      <c r="E354" s="424">
        <v>1.5</v>
      </c>
    </row>
    <row r="355" spans="1:5" s="150" customFormat="1" ht="15.75" x14ac:dyDescent="0.5">
      <c r="A355" s="97">
        <v>16</v>
      </c>
      <c r="B355" s="97"/>
      <c r="C355" s="112" t="s">
        <v>1412</v>
      </c>
      <c r="D355" s="97" t="s">
        <v>14</v>
      </c>
      <c r="E355" s="424">
        <v>0.11</v>
      </c>
    </row>
    <row r="356" spans="1:5" s="150" customFormat="1" ht="31.5" x14ac:dyDescent="0.5">
      <c r="A356" s="97">
        <v>17</v>
      </c>
      <c r="B356" s="97"/>
      <c r="C356" s="112" t="s">
        <v>1413</v>
      </c>
      <c r="D356" s="97" t="s">
        <v>14</v>
      </c>
      <c r="E356" s="424">
        <v>0.45300000000000001</v>
      </c>
    </row>
    <row r="357" spans="1:5" s="150" customFormat="1" ht="15.75" x14ac:dyDescent="0.5">
      <c r="A357" s="97">
        <v>18</v>
      </c>
      <c r="B357" s="97"/>
      <c r="C357" s="112" t="s">
        <v>1414</v>
      </c>
      <c r="D357" s="97" t="s">
        <v>14</v>
      </c>
      <c r="E357" s="424">
        <v>0.1</v>
      </c>
    </row>
    <row r="358" spans="1:5" s="150" customFormat="1" ht="15.75" x14ac:dyDescent="0.5">
      <c r="A358" s="97">
        <v>19</v>
      </c>
      <c r="B358" s="97"/>
      <c r="C358" s="112" t="s">
        <v>1415</v>
      </c>
      <c r="D358" s="97" t="s">
        <v>14</v>
      </c>
      <c r="E358" s="424">
        <v>0.61199999999999999</v>
      </c>
    </row>
    <row r="359" spans="1:5" s="150" customFormat="1" ht="15.75" x14ac:dyDescent="0.5">
      <c r="A359" s="97">
        <v>20</v>
      </c>
      <c r="B359" s="97"/>
      <c r="C359" s="112" t="s">
        <v>1416</v>
      </c>
      <c r="D359" s="97" t="s">
        <v>14</v>
      </c>
      <c r="E359" s="424">
        <v>0.21</v>
      </c>
    </row>
    <row r="360" spans="1:5" s="150" customFormat="1" ht="15.75" x14ac:dyDescent="0.5">
      <c r="A360" s="97">
        <v>21</v>
      </c>
      <c r="B360" s="97"/>
      <c r="C360" s="112" t="s">
        <v>1417</v>
      </c>
      <c r="D360" s="97" t="s">
        <v>14</v>
      </c>
      <c r="E360" s="424">
        <v>0.19</v>
      </c>
    </row>
    <row r="361" spans="1:5" s="150" customFormat="1" ht="15.75" x14ac:dyDescent="0.5">
      <c r="A361" s="97">
        <v>22</v>
      </c>
      <c r="B361" s="97"/>
      <c r="C361" s="112" t="s">
        <v>1418</v>
      </c>
      <c r="D361" s="97" t="s">
        <v>14</v>
      </c>
      <c r="E361" s="424">
        <v>0.1</v>
      </c>
    </row>
    <row r="362" spans="1:5" s="150" customFormat="1" ht="15.75" x14ac:dyDescent="0.5">
      <c r="A362" s="97">
        <v>23</v>
      </c>
      <c r="B362" s="97"/>
      <c r="C362" s="112" t="s">
        <v>1419</v>
      </c>
      <c r="D362" s="97" t="s">
        <v>14</v>
      </c>
      <c r="E362" s="424">
        <v>0.6</v>
      </c>
    </row>
    <row r="363" spans="1:5" s="150" customFormat="1" ht="15.75" x14ac:dyDescent="0.5">
      <c r="A363" s="97">
        <v>24</v>
      </c>
      <c r="B363" s="97"/>
      <c r="C363" s="112" t="s">
        <v>1420</v>
      </c>
      <c r="D363" s="97" t="s">
        <v>14</v>
      </c>
      <c r="E363" s="424">
        <v>0.3</v>
      </c>
    </row>
    <row r="364" spans="1:5" s="150" customFormat="1" ht="15.75" x14ac:dyDescent="0.5">
      <c r="A364" s="97">
        <v>25</v>
      </c>
      <c r="B364" s="97"/>
      <c r="C364" s="112" t="s">
        <v>1421</v>
      </c>
      <c r="D364" s="97" t="s">
        <v>14</v>
      </c>
      <c r="E364" s="424">
        <v>0.5</v>
      </c>
    </row>
    <row r="365" spans="1:5" s="150" customFormat="1" ht="15.75" x14ac:dyDescent="0.5">
      <c r="A365" s="97">
        <v>26</v>
      </c>
      <c r="B365" s="97"/>
      <c r="C365" s="112" t="s">
        <v>1422</v>
      </c>
      <c r="D365" s="97" t="s">
        <v>14</v>
      </c>
      <c r="E365" s="424">
        <v>0.2</v>
      </c>
    </row>
    <row r="366" spans="1:5" s="150" customFormat="1" ht="15.75" x14ac:dyDescent="0.5">
      <c r="A366" s="97">
        <v>27</v>
      </c>
      <c r="B366" s="97"/>
      <c r="C366" s="112" t="s">
        <v>1423</v>
      </c>
      <c r="D366" s="97" t="s">
        <v>14</v>
      </c>
      <c r="E366" s="424">
        <v>0.5</v>
      </c>
    </row>
    <row r="367" spans="1:5" s="150" customFormat="1" ht="15.75" x14ac:dyDescent="0.5">
      <c r="A367" s="97">
        <v>28</v>
      </c>
      <c r="B367" s="97"/>
      <c r="C367" s="112" t="s">
        <v>1424</v>
      </c>
      <c r="D367" s="97" t="s">
        <v>14</v>
      </c>
      <c r="E367" s="424">
        <v>0.4</v>
      </c>
    </row>
    <row r="368" spans="1:5" s="150" customFormat="1" ht="15.75" x14ac:dyDescent="0.5">
      <c r="A368" s="97">
        <v>29</v>
      </c>
      <c r="B368" s="97"/>
      <c r="C368" s="112" t="s">
        <v>1425</v>
      </c>
      <c r="D368" s="97" t="s">
        <v>14</v>
      </c>
      <c r="E368" s="424">
        <v>0.6</v>
      </c>
    </row>
    <row r="369" spans="1:7" s="150" customFormat="1" ht="31.5" x14ac:dyDescent="0.5">
      <c r="A369" s="97">
        <v>30</v>
      </c>
      <c r="B369" s="97"/>
      <c r="C369" s="112" t="s">
        <v>1426</v>
      </c>
      <c r="D369" s="97" t="s">
        <v>14</v>
      </c>
      <c r="E369" s="424">
        <v>1.35</v>
      </c>
    </row>
    <row r="370" spans="1:7" s="150" customFormat="1" ht="15.75" x14ac:dyDescent="0.5">
      <c r="A370" s="97">
        <v>31</v>
      </c>
      <c r="B370" s="97"/>
      <c r="C370" s="112" t="s">
        <v>1427</v>
      </c>
      <c r="D370" s="97" t="s">
        <v>14</v>
      </c>
      <c r="E370" s="424">
        <v>0.45</v>
      </c>
    </row>
    <row r="371" spans="1:7" s="150" customFormat="1" ht="15.75" x14ac:dyDescent="0.5">
      <c r="A371" s="97">
        <v>32</v>
      </c>
      <c r="B371" s="97"/>
      <c r="C371" s="112" t="s">
        <v>1428</v>
      </c>
      <c r="D371" s="97" t="s">
        <v>14</v>
      </c>
      <c r="E371" s="424">
        <v>0.25</v>
      </c>
    </row>
    <row r="372" spans="1:7" s="150" customFormat="1" ht="15.75" x14ac:dyDescent="0.5">
      <c r="A372" s="97">
        <v>33</v>
      </c>
      <c r="B372" s="97"/>
      <c r="C372" s="112" t="s">
        <v>1429</v>
      </c>
      <c r="D372" s="97" t="s">
        <v>14</v>
      </c>
      <c r="E372" s="424">
        <v>0.02</v>
      </c>
    </row>
    <row r="373" spans="1:7" s="150" customFormat="1" ht="15.75" x14ac:dyDescent="0.5">
      <c r="A373" s="97">
        <v>34</v>
      </c>
      <c r="B373" s="97"/>
      <c r="C373" s="112" t="s">
        <v>1430</v>
      </c>
      <c r="D373" s="97" t="s">
        <v>14</v>
      </c>
      <c r="E373" s="424">
        <v>0.05</v>
      </c>
    </row>
    <row r="374" spans="1:7" s="150" customFormat="1" ht="15.75" x14ac:dyDescent="0.5">
      <c r="A374" s="97">
        <v>35</v>
      </c>
      <c r="B374" s="97"/>
      <c r="C374" s="112" t="s">
        <v>1431</v>
      </c>
      <c r="D374" s="97" t="s">
        <v>14</v>
      </c>
      <c r="E374" s="424">
        <v>0.15</v>
      </c>
    </row>
    <row r="375" spans="1:7" s="150" customFormat="1" ht="15.75" x14ac:dyDescent="0.5">
      <c r="A375" s="97">
        <v>36</v>
      </c>
      <c r="B375" s="97"/>
      <c r="C375" s="112" t="s">
        <v>1432</v>
      </c>
      <c r="D375" s="97" t="s">
        <v>14</v>
      </c>
      <c r="E375" s="424">
        <v>0.05</v>
      </c>
    </row>
    <row r="376" spans="1:7" s="150" customFormat="1" ht="15.75" x14ac:dyDescent="0.5">
      <c r="A376" s="97">
        <v>37</v>
      </c>
      <c r="B376" s="97"/>
      <c r="C376" s="112" t="s">
        <v>1433</v>
      </c>
      <c r="D376" s="97" t="s">
        <v>14</v>
      </c>
      <c r="E376" s="424">
        <v>0.15</v>
      </c>
    </row>
    <row r="377" spans="1:7" s="150" customFormat="1" ht="15.75" x14ac:dyDescent="0.5">
      <c r="A377" s="97">
        <v>38</v>
      </c>
      <c r="B377" s="97"/>
      <c r="C377" s="112" t="s">
        <v>1434</v>
      </c>
      <c r="D377" s="97" t="s">
        <v>14</v>
      </c>
      <c r="E377" s="424">
        <v>0.12</v>
      </c>
    </row>
    <row r="378" spans="1:7" s="150" customFormat="1" ht="15.75" x14ac:dyDescent="0.5">
      <c r="A378" s="97">
        <v>39</v>
      </c>
      <c r="B378" s="97"/>
      <c r="C378" s="112" t="s">
        <v>1435</v>
      </c>
      <c r="D378" s="97" t="s">
        <v>14</v>
      </c>
      <c r="E378" s="424">
        <v>13.26</v>
      </c>
      <c r="F378" s="491">
        <f>SUM(E342:E378)</f>
        <v>39.069000000000003</v>
      </c>
      <c r="G378" s="525"/>
    </row>
    <row r="379" spans="1:7" s="150" customFormat="1" ht="15.75" x14ac:dyDescent="0.5">
      <c r="A379" s="97">
        <v>40</v>
      </c>
      <c r="B379" s="97"/>
      <c r="C379" s="112" t="s">
        <v>1436</v>
      </c>
      <c r="D379" s="97" t="s">
        <v>83</v>
      </c>
      <c r="E379" s="424">
        <v>13.52</v>
      </c>
    </row>
    <row r="380" spans="1:7" s="150" customFormat="1" ht="15.75" x14ac:dyDescent="0.5">
      <c r="A380" s="97">
        <v>41</v>
      </c>
      <c r="B380" s="97"/>
      <c r="C380" s="112" t="s">
        <v>1437</v>
      </c>
      <c r="D380" s="97" t="s">
        <v>83</v>
      </c>
      <c r="E380" s="424">
        <v>2.8</v>
      </c>
    </row>
    <row r="381" spans="1:7" s="150" customFormat="1" ht="15.75" x14ac:dyDescent="0.5">
      <c r="A381" s="97">
        <v>42</v>
      </c>
      <c r="B381" s="97"/>
      <c r="C381" s="112" t="s">
        <v>1438</v>
      </c>
      <c r="D381" s="97" t="s">
        <v>83</v>
      </c>
      <c r="E381" s="424">
        <v>11</v>
      </c>
    </row>
    <row r="382" spans="1:7" s="50" customFormat="1" ht="15.75" x14ac:dyDescent="0.5">
      <c r="A382" s="51">
        <v>43</v>
      </c>
      <c r="B382" s="51"/>
      <c r="C382" s="53" t="s">
        <v>1439</v>
      </c>
      <c r="D382" s="51" t="s">
        <v>83</v>
      </c>
      <c r="E382" s="92">
        <v>6.08</v>
      </c>
    </row>
    <row r="383" spans="1:7" s="150" customFormat="1" ht="15.75" x14ac:dyDescent="0.5">
      <c r="A383" s="97">
        <v>44</v>
      </c>
      <c r="B383" s="97"/>
      <c r="C383" s="112" t="s">
        <v>1440</v>
      </c>
      <c r="D383" s="97" t="s">
        <v>83</v>
      </c>
      <c r="E383" s="424">
        <v>1.92</v>
      </c>
    </row>
    <row r="384" spans="1:7" s="150" customFormat="1" ht="15.75" x14ac:dyDescent="0.5">
      <c r="A384" s="97">
        <v>45</v>
      </c>
      <c r="B384" s="97"/>
      <c r="C384" s="112" t="s">
        <v>1441</v>
      </c>
      <c r="D384" s="97" t="s">
        <v>83</v>
      </c>
      <c r="E384" s="424">
        <v>1</v>
      </c>
    </row>
    <row r="385" spans="1:7" s="150" customFormat="1" ht="15.75" x14ac:dyDescent="0.5">
      <c r="A385" s="97">
        <v>46</v>
      </c>
      <c r="B385" s="97"/>
      <c r="C385" s="112" t="s">
        <v>1442</v>
      </c>
      <c r="D385" s="97" t="s">
        <v>83</v>
      </c>
      <c r="E385" s="424">
        <v>10</v>
      </c>
      <c r="F385" s="491">
        <f>SUM(E379:E381)+E383+E384+E385</f>
        <v>40.24</v>
      </c>
      <c r="G385" s="491"/>
    </row>
    <row r="386" spans="1:7" ht="15.75" x14ac:dyDescent="0.5">
      <c r="A386" s="5"/>
      <c r="B386" s="5"/>
      <c r="C386" s="609" t="s">
        <v>12</v>
      </c>
      <c r="D386" s="609"/>
      <c r="E386" s="88">
        <f>SUM(E340:E385)</f>
        <v>176.239</v>
      </c>
    </row>
    <row r="387" spans="1:7" ht="15.75" x14ac:dyDescent="0.5">
      <c r="A387" s="5"/>
      <c r="B387" s="5"/>
      <c r="C387" s="609" t="s">
        <v>238</v>
      </c>
      <c r="D387" s="609"/>
      <c r="E387" s="88">
        <f>E386+E337</f>
        <v>456.4380000000001</v>
      </c>
    </row>
  </sheetData>
  <mergeCells count="13">
    <mergeCell ref="C386:D386"/>
    <mergeCell ref="C387:D387"/>
    <mergeCell ref="A1:E1"/>
    <mergeCell ref="D72:D73"/>
    <mergeCell ref="D75:D76"/>
    <mergeCell ref="D80:D81"/>
    <mergeCell ref="D82:D83"/>
    <mergeCell ref="A339:B339"/>
    <mergeCell ref="A11:E11"/>
    <mergeCell ref="A14:E14"/>
    <mergeCell ref="A19:E19"/>
    <mergeCell ref="A22:E22"/>
    <mergeCell ref="A330:E330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&amp;C&amp;P&amp;RKOLASIB DIVISION</oddFooter>
  </headerFooter>
  <rowBreaks count="9" manualBreakCount="9">
    <brk id="34" max="4" man="1"/>
    <brk id="63" max="4" man="1"/>
    <brk id="91" max="4" man="1"/>
    <brk id="114" max="4" man="1"/>
    <brk id="136" max="4" man="1"/>
    <brk id="158" max="4" man="1"/>
    <brk id="181" max="16383" man="1"/>
    <brk id="322" min="2" max="4" man="1"/>
    <brk id="3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39</vt:i4>
      </vt:variant>
    </vt:vector>
  </HeadingPairs>
  <TitlesOfParts>
    <vt:vector size="63" baseType="lpstr">
      <vt:lpstr>Abstract New (2)</vt:lpstr>
      <vt:lpstr>ARND </vt:lpstr>
      <vt:lpstr> ARSD </vt:lpstr>
      <vt:lpstr>CHAMPHAI</vt:lpstr>
      <vt:lpstr>EAP</vt:lpstr>
      <vt:lpstr>HMUIFANG</vt:lpstr>
      <vt:lpstr>KAWRTHAH</vt:lpstr>
      <vt:lpstr>KHAWZAWL</vt:lpstr>
      <vt:lpstr>KOLASIB</vt:lpstr>
      <vt:lpstr>LAWNGTLAI</vt:lpstr>
      <vt:lpstr>LUNGLEI_Div-I</vt:lpstr>
      <vt:lpstr>LUNGLEI_Div-II</vt:lpstr>
      <vt:lpstr>Abstract New</vt:lpstr>
      <vt:lpstr>Abstract</vt:lpstr>
      <vt:lpstr>MAMIT</vt:lpstr>
      <vt:lpstr>MMPD</vt:lpstr>
      <vt:lpstr>NHD-I</vt:lpstr>
      <vt:lpstr>NHD-II</vt:lpstr>
      <vt:lpstr>NHD-III</vt:lpstr>
      <vt:lpstr>PROJECT DIV-IV</vt:lpstr>
      <vt:lpstr>SAIHA </vt:lpstr>
      <vt:lpstr>SAITUAL</vt:lpstr>
      <vt:lpstr>SERCHHIP</vt:lpstr>
      <vt:lpstr>TLABUNG</vt:lpstr>
      <vt:lpstr>' ARSD '!Print_Area</vt:lpstr>
      <vt:lpstr>Abstract!Print_Area</vt:lpstr>
      <vt:lpstr>'Abstract New'!Print_Area</vt:lpstr>
      <vt:lpstr>'Abstract New (2)'!Print_Area</vt:lpstr>
      <vt:lpstr>'ARND '!Print_Area</vt:lpstr>
      <vt:lpstr>CHAMPHAI!Print_Area</vt:lpstr>
      <vt:lpstr>HMUIFANG!Print_Area</vt:lpstr>
      <vt:lpstr>KAWRTHAH!Print_Area</vt:lpstr>
      <vt:lpstr>KHAWZAWL!Print_Area</vt:lpstr>
      <vt:lpstr>KOLASIB!Print_Area</vt:lpstr>
      <vt:lpstr>LAWNGTLAI!Print_Area</vt:lpstr>
      <vt:lpstr>'LUNGLEI_Div-I'!Print_Area</vt:lpstr>
      <vt:lpstr>'LUNGLEI_Div-II'!Print_Area</vt:lpstr>
      <vt:lpstr>MAMIT!Print_Area</vt:lpstr>
      <vt:lpstr>MMPD!Print_Area</vt:lpstr>
      <vt:lpstr>'NHD-I'!Print_Area</vt:lpstr>
      <vt:lpstr>'NHD-II'!Print_Area</vt:lpstr>
      <vt:lpstr>'NHD-III'!Print_Area</vt:lpstr>
      <vt:lpstr>'PROJECT DIV-IV'!Print_Area</vt:lpstr>
      <vt:lpstr>'SAIHA '!Print_Area</vt:lpstr>
      <vt:lpstr>SAITUAL!Print_Area</vt:lpstr>
      <vt:lpstr>SERCHHIP!Print_Area</vt:lpstr>
      <vt:lpstr>TLABUNG!Print_Area</vt:lpstr>
      <vt:lpstr>' ARSD '!Print_Titles</vt:lpstr>
      <vt:lpstr>'ARND '!Print_Titles</vt:lpstr>
      <vt:lpstr>CHAMPHAI!Print_Titles</vt:lpstr>
      <vt:lpstr>HMUIFANG!Print_Titles</vt:lpstr>
      <vt:lpstr>KAWRTHAH!Print_Titles</vt:lpstr>
      <vt:lpstr>KHAWZAWL!Print_Titles</vt:lpstr>
      <vt:lpstr>LAWNGTLAI!Print_Titles</vt:lpstr>
      <vt:lpstr>'LUNGLEI_Div-I'!Print_Titles</vt:lpstr>
      <vt:lpstr>'LUNGLEI_Div-II'!Print_Titles</vt:lpstr>
      <vt:lpstr>MAMIT!Print_Titles</vt:lpstr>
      <vt:lpstr>'NHD-II'!Print_Titles</vt:lpstr>
      <vt:lpstr>'NHD-III'!Print_Titles</vt:lpstr>
      <vt:lpstr>'SAIHA '!Print_Titles</vt:lpstr>
      <vt:lpstr>SAITUAL!Print_Titles</vt:lpstr>
      <vt:lpstr>SERCHHIP!Print_Titles</vt:lpstr>
      <vt:lpstr>TLABUNG!Print_Titles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rams4</dc:creator>
  <cp:lastModifiedBy>mama hrahsel</cp:lastModifiedBy>
  <cp:lastPrinted>2022-07-12T08:30:35Z</cp:lastPrinted>
  <dcterms:created xsi:type="dcterms:W3CDTF">2022-04-20T08:05:11Z</dcterms:created>
  <dcterms:modified xsi:type="dcterms:W3CDTF">2022-07-13T10:41:36Z</dcterms:modified>
</cp:coreProperties>
</file>